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slicers/slicer2.xml" ContentType="application/vnd.ms-excel.slicer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4.xml" ContentType="application/vnd.openxmlformats-officedocument.drawing+xml"/>
  <Override PartName="/xl/slicers/slicer4.xml" ContentType="application/vnd.ms-excel.slicer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88\CompacW\AT_Finanzas\0_SubdirFinanzas\2021\DIRECCION ADMINISTRATIVA\REPORTES FINANCIEROS\"/>
    </mc:Choice>
  </mc:AlternateContent>
  <workbookProtection workbookAlgorithmName="SHA-512" workbookHashValue="vU1ak7F7Uyp0o4t6OGUpcKEvwZX8RqFnmsXLxYZ4BHqGyQ5180fZC+oO2mKE8TagA2/prpYAaQwyas7OBrEfNA==" workbookSaltValue="7Qx2RH7jUTXpRTVuUWj4dg==" workbookSpinCount="100000" lockStructure="1"/>
  <bookViews>
    <workbookView xWindow="0" yWindow="0" windowWidth="15345" windowHeight="4860"/>
  </bookViews>
  <sheets>
    <sheet name="INGRESOS" sheetId="1" r:id="rId1"/>
    <sheet name="EGRESOS" sheetId="8" r:id="rId2"/>
    <sheet name="HT INGRESOS" sheetId="3" state="hidden" r:id="rId3"/>
    <sheet name="ANUAL" sheetId="10" state="hidden" r:id="rId4"/>
    <sheet name="TRIMESTRAL" sheetId="11" state="hidden" r:id="rId5"/>
    <sheet name="TD" sheetId="13" state="hidden" r:id="rId6"/>
    <sheet name="HT EGRESOS" sheetId="12" state="hidden" r:id="rId7"/>
  </sheets>
  <definedNames>
    <definedName name="_xlnm._FilterDatabase" localSheetId="3" hidden="1">ANUAL!$A$1:$WVW$80</definedName>
    <definedName name="_xlnm._FilterDatabase" localSheetId="6" hidden="1">'HT EGRESOS'!$A$1:$WVX$165</definedName>
    <definedName name="_xlnm._FilterDatabase" localSheetId="4" hidden="1">TRIMESTRAL!$A$1:$WVT$69</definedName>
    <definedName name="SegmentaciónDeDatos_CAPITULO">#N/A</definedName>
    <definedName name="SegmentaciónDeDatos_CLASIFICADOR_POR_RUBRO_DE_INGRESOS">#N/A</definedName>
    <definedName name="SegmentaciónDeDatos_OBJETO_DEL_GASTO">#N/A</definedName>
    <definedName name="SegmentaciónDeDatos_PROGRAMA_PRESUPUESTARIO">#N/A</definedName>
  </definedNames>
  <calcPr calcId="162913"/>
  <pivotCaches>
    <pivotCache cacheId="37" r:id="rId8"/>
    <pivotCache cacheId="70" r:id="rId9"/>
    <pivotCache cacheId="76" r:id="rId10"/>
  </pivotCaches>
  <extLst>
    <ext xmlns:x14="http://schemas.microsoft.com/office/spreadsheetml/2009/9/main" uri="{BBE1A952-AA13-448e-AADC-164F8A28A991}">
      <x14:slicerCaches>
        <x14:slicerCache r:id="rId11"/>
        <x14:slicerCache r:id="rId12"/>
        <x14:slicerCache r:id="rId13"/>
        <x14:slicerCache r:id="rId1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2" l="1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2" i="12"/>
  <c r="O4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8" i="12"/>
  <c r="O19" i="12"/>
  <c r="O20" i="12"/>
  <c r="O21" i="12"/>
  <c r="O22" i="12"/>
  <c r="O23" i="12"/>
  <c r="O25" i="12"/>
  <c r="O27" i="12"/>
  <c r="O28" i="12"/>
  <c r="O29" i="12"/>
  <c r="O30" i="12"/>
  <c r="O31" i="12"/>
  <c r="O32" i="12"/>
  <c r="O33" i="12"/>
  <c r="O34" i="12"/>
  <c r="O35" i="12"/>
  <c r="O37" i="12"/>
  <c r="O38" i="12"/>
  <c r="O39" i="12"/>
  <c r="O40" i="12"/>
  <c r="O41" i="12"/>
  <c r="O42" i="12"/>
  <c r="O43" i="12"/>
  <c r="O45" i="12"/>
  <c r="O46" i="12"/>
  <c r="O47" i="12"/>
  <c r="O48" i="12"/>
  <c r="O49" i="12"/>
  <c r="O50" i="12"/>
  <c r="O51" i="12"/>
  <c r="O52" i="12"/>
  <c r="O53" i="12"/>
  <c r="O55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6" i="12"/>
  <c r="O77" i="12"/>
  <c r="O78" i="12"/>
  <c r="O79" i="12"/>
  <c r="O80" i="12"/>
  <c r="O2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8" i="12"/>
  <c r="M19" i="12"/>
  <c r="M20" i="12"/>
  <c r="M21" i="12"/>
  <c r="M22" i="12"/>
  <c r="M23" i="12"/>
  <c r="M25" i="12"/>
  <c r="M27" i="12"/>
  <c r="M28" i="12"/>
  <c r="M29" i="12"/>
  <c r="M30" i="12"/>
  <c r="M31" i="12"/>
  <c r="M32" i="12"/>
  <c r="M33" i="12"/>
  <c r="M34" i="12"/>
  <c r="M35" i="12"/>
  <c r="M37" i="12"/>
  <c r="M38" i="12"/>
  <c r="M39" i="12"/>
  <c r="M40" i="12"/>
  <c r="M41" i="12"/>
  <c r="M42" i="12"/>
  <c r="M43" i="12"/>
  <c r="M45" i="12"/>
  <c r="M46" i="12"/>
  <c r="M47" i="12"/>
  <c r="M48" i="12"/>
  <c r="M49" i="12"/>
  <c r="M50" i="12"/>
  <c r="M51" i="12"/>
  <c r="M52" i="12"/>
  <c r="M53" i="12"/>
  <c r="M55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6" i="12"/>
  <c r="M77" i="12"/>
  <c r="M78" i="12"/>
  <c r="M79" i="12"/>
  <c r="M80" i="12"/>
  <c r="M2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8" i="12"/>
  <c r="L19" i="12"/>
  <c r="L20" i="12"/>
  <c r="L21" i="12"/>
  <c r="L22" i="12"/>
  <c r="L23" i="12"/>
  <c r="L25" i="12"/>
  <c r="L27" i="12"/>
  <c r="L28" i="12"/>
  <c r="L29" i="12"/>
  <c r="L30" i="12"/>
  <c r="L31" i="12"/>
  <c r="L32" i="12"/>
  <c r="L33" i="12"/>
  <c r="L34" i="12"/>
  <c r="L35" i="12"/>
  <c r="L37" i="12"/>
  <c r="L38" i="12"/>
  <c r="L39" i="12"/>
  <c r="L40" i="12"/>
  <c r="L41" i="12"/>
  <c r="L42" i="12"/>
  <c r="L43" i="12"/>
  <c r="L45" i="12"/>
  <c r="L46" i="12"/>
  <c r="L47" i="12"/>
  <c r="L48" i="12"/>
  <c r="L49" i="12"/>
  <c r="L50" i="12"/>
  <c r="L51" i="12"/>
  <c r="L52" i="12"/>
  <c r="L53" i="12"/>
  <c r="L55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6" i="12"/>
  <c r="L77" i="12"/>
  <c r="L78" i="12"/>
  <c r="L79" i="12"/>
  <c r="L80" i="12"/>
  <c r="L2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8" i="12"/>
  <c r="K19" i="12"/>
  <c r="K20" i="12"/>
  <c r="K21" i="12"/>
  <c r="K22" i="12"/>
  <c r="K23" i="12"/>
  <c r="K25" i="12"/>
  <c r="K27" i="12"/>
  <c r="K28" i="12"/>
  <c r="K29" i="12"/>
  <c r="K30" i="12"/>
  <c r="K31" i="12"/>
  <c r="K32" i="12"/>
  <c r="K33" i="12"/>
  <c r="K34" i="12"/>
  <c r="K35" i="12"/>
  <c r="K37" i="12"/>
  <c r="K38" i="12"/>
  <c r="K39" i="12"/>
  <c r="K40" i="12"/>
  <c r="K41" i="12"/>
  <c r="K42" i="12"/>
  <c r="K43" i="12"/>
  <c r="K45" i="12"/>
  <c r="K46" i="12"/>
  <c r="K47" i="12"/>
  <c r="K48" i="12"/>
  <c r="K49" i="12"/>
  <c r="K50" i="12"/>
  <c r="K51" i="12"/>
  <c r="K52" i="12"/>
  <c r="K53" i="12"/>
  <c r="K55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6" i="12"/>
  <c r="K77" i="12"/>
  <c r="K78" i="12"/>
  <c r="K79" i="12"/>
  <c r="K80" i="12"/>
  <c r="K2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8" i="12"/>
  <c r="I19" i="12"/>
  <c r="I20" i="12"/>
  <c r="I21" i="12"/>
  <c r="I22" i="12"/>
  <c r="I23" i="12"/>
  <c r="I25" i="12"/>
  <c r="I27" i="12"/>
  <c r="I28" i="12"/>
  <c r="I29" i="12"/>
  <c r="I30" i="12"/>
  <c r="I31" i="12"/>
  <c r="I32" i="12"/>
  <c r="I33" i="12"/>
  <c r="I34" i="12"/>
  <c r="I35" i="12"/>
  <c r="I37" i="12"/>
  <c r="I38" i="12"/>
  <c r="I39" i="12"/>
  <c r="I40" i="12"/>
  <c r="I41" i="12"/>
  <c r="I42" i="12"/>
  <c r="I43" i="12"/>
  <c r="I45" i="12"/>
  <c r="I46" i="12"/>
  <c r="I47" i="12"/>
  <c r="I48" i="12"/>
  <c r="I49" i="12"/>
  <c r="I50" i="12"/>
  <c r="I51" i="12"/>
  <c r="I52" i="12"/>
  <c r="I53" i="12"/>
  <c r="I55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6" i="12"/>
  <c r="I77" i="12"/>
  <c r="I78" i="12"/>
  <c r="I79" i="12"/>
  <c r="I80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8" i="12"/>
  <c r="J19" i="12"/>
  <c r="J20" i="12"/>
  <c r="J21" i="12"/>
  <c r="J22" i="12"/>
  <c r="J23" i="12"/>
  <c r="J25" i="12"/>
  <c r="J27" i="12"/>
  <c r="J28" i="12"/>
  <c r="J29" i="12"/>
  <c r="J30" i="12"/>
  <c r="J31" i="12"/>
  <c r="J32" i="12"/>
  <c r="J33" i="12"/>
  <c r="J34" i="12"/>
  <c r="J35" i="12"/>
  <c r="J37" i="12"/>
  <c r="J38" i="12"/>
  <c r="J39" i="12"/>
  <c r="J40" i="12"/>
  <c r="J41" i="12"/>
  <c r="J42" i="12"/>
  <c r="J43" i="12"/>
  <c r="J45" i="12"/>
  <c r="J46" i="12"/>
  <c r="J47" i="12"/>
  <c r="J48" i="12"/>
  <c r="J49" i="12"/>
  <c r="J50" i="12"/>
  <c r="J51" i="12"/>
  <c r="J52" i="12"/>
  <c r="J53" i="12"/>
  <c r="J55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6" i="12"/>
  <c r="J77" i="12"/>
  <c r="J78" i="12"/>
  <c r="J79" i="12"/>
  <c r="J80" i="12"/>
  <c r="J2" i="12"/>
  <c r="I2" i="12"/>
  <c r="H79" i="12"/>
  <c r="H80" i="12"/>
  <c r="A79" i="12"/>
  <c r="B79" i="12"/>
  <c r="C79" i="12"/>
  <c r="D79" i="12"/>
  <c r="E79" i="12"/>
  <c r="F79" i="12"/>
  <c r="A80" i="12"/>
  <c r="B80" i="12"/>
  <c r="C80" i="12"/>
  <c r="D80" i="12"/>
  <c r="E80" i="12"/>
  <c r="F80" i="12"/>
  <c r="G79" i="12"/>
  <c r="G80" i="12"/>
  <c r="M68" i="11" l="1"/>
  <c r="N68" i="11"/>
  <c r="O68" i="11"/>
  <c r="M69" i="11"/>
  <c r="N69" i="11"/>
  <c r="O69" i="11"/>
  <c r="A68" i="11"/>
  <c r="A69" i="11"/>
  <c r="M2" i="11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79" i="10"/>
  <c r="N79" i="10"/>
  <c r="O79" i="10"/>
  <c r="M80" i="10"/>
  <c r="N80" i="10"/>
  <c r="O80" i="10"/>
  <c r="A79" i="10"/>
  <c r="A80" i="10"/>
  <c r="H78" i="12" l="1"/>
  <c r="G78" i="12"/>
  <c r="E78" i="12"/>
  <c r="F78" i="12" s="1"/>
  <c r="D78" i="12"/>
  <c r="C78" i="12"/>
  <c r="B78" i="12"/>
  <c r="H77" i="12"/>
  <c r="G77" i="12"/>
  <c r="E77" i="12"/>
  <c r="F77" i="12" s="1"/>
  <c r="D77" i="12"/>
  <c r="C77" i="12"/>
  <c r="B77" i="12"/>
  <c r="H76" i="12"/>
  <c r="G76" i="12"/>
  <c r="E76" i="12"/>
  <c r="F76" i="12" s="1"/>
  <c r="D76" i="12"/>
  <c r="C76" i="12"/>
  <c r="B76" i="12"/>
  <c r="H75" i="12"/>
  <c r="G75" i="12"/>
  <c r="E75" i="12"/>
  <c r="F75" i="12" s="1"/>
  <c r="D75" i="12"/>
  <c r="C75" i="12"/>
  <c r="B75" i="12"/>
  <c r="H74" i="12"/>
  <c r="G74" i="12"/>
  <c r="E74" i="12"/>
  <c r="F74" i="12" s="1"/>
  <c r="D74" i="12"/>
  <c r="C74" i="12"/>
  <c r="B74" i="12"/>
  <c r="H73" i="12"/>
  <c r="G73" i="12"/>
  <c r="E73" i="12"/>
  <c r="F73" i="12" s="1"/>
  <c r="D73" i="12"/>
  <c r="C73" i="12"/>
  <c r="B73" i="12"/>
  <c r="H72" i="12"/>
  <c r="G72" i="12"/>
  <c r="E72" i="12"/>
  <c r="F72" i="12" s="1"/>
  <c r="D72" i="12"/>
  <c r="C72" i="12"/>
  <c r="B72" i="12"/>
  <c r="H71" i="12"/>
  <c r="G71" i="12"/>
  <c r="E71" i="12"/>
  <c r="F71" i="12" s="1"/>
  <c r="D71" i="12"/>
  <c r="C71" i="12"/>
  <c r="B71" i="12"/>
  <c r="H70" i="12"/>
  <c r="G70" i="12"/>
  <c r="E70" i="12"/>
  <c r="F70" i="12" s="1"/>
  <c r="D70" i="12"/>
  <c r="C70" i="12"/>
  <c r="B70" i="12"/>
  <c r="H69" i="12"/>
  <c r="G69" i="12"/>
  <c r="E69" i="12"/>
  <c r="F69" i="12" s="1"/>
  <c r="D69" i="12"/>
  <c r="C69" i="12"/>
  <c r="B69" i="12"/>
  <c r="H68" i="12"/>
  <c r="G68" i="12"/>
  <c r="E68" i="12"/>
  <c r="F68" i="12" s="1"/>
  <c r="D68" i="12"/>
  <c r="C68" i="12"/>
  <c r="B68" i="12"/>
  <c r="H67" i="12"/>
  <c r="G67" i="12"/>
  <c r="E67" i="12"/>
  <c r="F67" i="12" s="1"/>
  <c r="D67" i="12"/>
  <c r="C67" i="12"/>
  <c r="B67" i="12"/>
  <c r="H66" i="12"/>
  <c r="G66" i="12"/>
  <c r="E66" i="12"/>
  <c r="F66" i="12" s="1"/>
  <c r="D66" i="12"/>
  <c r="C66" i="12"/>
  <c r="B66" i="12"/>
  <c r="H65" i="12"/>
  <c r="G65" i="12"/>
  <c r="E65" i="12"/>
  <c r="F65" i="12" s="1"/>
  <c r="D65" i="12"/>
  <c r="C65" i="12"/>
  <c r="B65" i="12"/>
  <c r="H64" i="12"/>
  <c r="G64" i="12"/>
  <c r="E64" i="12"/>
  <c r="F64" i="12" s="1"/>
  <c r="D64" i="12"/>
  <c r="C64" i="12"/>
  <c r="B64" i="12"/>
  <c r="H63" i="12"/>
  <c r="G63" i="12"/>
  <c r="E63" i="12"/>
  <c r="F63" i="12" s="1"/>
  <c r="D63" i="12"/>
  <c r="C63" i="12"/>
  <c r="B63" i="12"/>
  <c r="H62" i="12"/>
  <c r="G62" i="12"/>
  <c r="E62" i="12"/>
  <c r="F62" i="12" s="1"/>
  <c r="D62" i="12"/>
  <c r="C62" i="12"/>
  <c r="B62" i="12"/>
  <c r="H61" i="12"/>
  <c r="G61" i="12"/>
  <c r="E61" i="12"/>
  <c r="F61" i="12" s="1"/>
  <c r="D61" i="12"/>
  <c r="C61" i="12"/>
  <c r="B61" i="12"/>
  <c r="H60" i="12"/>
  <c r="G60" i="12"/>
  <c r="E60" i="12"/>
  <c r="F60" i="12" s="1"/>
  <c r="D60" i="12"/>
  <c r="C60" i="12"/>
  <c r="B60" i="12"/>
  <c r="H59" i="12"/>
  <c r="G59" i="12"/>
  <c r="E59" i="12"/>
  <c r="F59" i="12" s="1"/>
  <c r="D59" i="12"/>
  <c r="C59" i="12"/>
  <c r="B59" i="12"/>
  <c r="H58" i="12"/>
  <c r="G58" i="12"/>
  <c r="E58" i="12"/>
  <c r="F58" i="12" s="1"/>
  <c r="D58" i="12"/>
  <c r="C58" i="12"/>
  <c r="B58" i="12"/>
  <c r="H57" i="12"/>
  <c r="G57" i="12"/>
  <c r="E57" i="12"/>
  <c r="F57" i="12" s="1"/>
  <c r="D57" i="12"/>
  <c r="C57" i="12"/>
  <c r="B57" i="12"/>
  <c r="H56" i="12"/>
  <c r="G56" i="12"/>
  <c r="E56" i="12"/>
  <c r="F56" i="12" s="1"/>
  <c r="D56" i="12"/>
  <c r="C56" i="12"/>
  <c r="B56" i="12"/>
  <c r="H55" i="12"/>
  <c r="G55" i="12"/>
  <c r="E55" i="12"/>
  <c r="F55" i="12" s="1"/>
  <c r="D55" i="12"/>
  <c r="C55" i="12"/>
  <c r="B55" i="12"/>
  <c r="H54" i="12"/>
  <c r="G54" i="12"/>
  <c r="E54" i="12"/>
  <c r="F54" i="12" s="1"/>
  <c r="D54" i="12"/>
  <c r="C54" i="12"/>
  <c r="B54" i="12"/>
  <c r="H53" i="12"/>
  <c r="G53" i="12"/>
  <c r="E53" i="12"/>
  <c r="F53" i="12" s="1"/>
  <c r="D53" i="12"/>
  <c r="C53" i="12"/>
  <c r="B53" i="12"/>
  <c r="H52" i="12"/>
  <c r="G52" i="12"/>
  <c r="E52" i="12"/>
  <c r="F52" i="12" s="1"/>
  <c r="D52" i="12"/>
  <c r="C52" i="12"/>
  <c r="B52" i="12"/>
  <c r="H51" i="12"/>
  <c r="G51" i="12"/>
  <c r="E51" i="12"/>
  <c r="F51" i="12" s="1"/>
  <c r="D51" i="12"/>
  <c r="C51" i="12"/>
  <c r="B51" i="12"/>
  <c r="H50" i="12"/>
  <c r="G50" i="12"/>
  <c r="E50" i="12"/>
  <c r="F50" i="12" s="1"/>
  <c r="D50" i="12"/>
  <c r="C50" i="12"/>
  <c r="B50" i="12"/>
  <c r="H49" i="12"/>
  <c r="G49" i="12"/>
  <c r="E49" i="12"/>
  <c r="F49" i="12" s="1"/>
  <c r="D49" i="12"/>
  <c r="C49" i="12"/>
  <c r="B49" i="12"/>
  <c r="H48" i="12"/>
  <c r="G48" i="12"/>
  <c r="E48" i="12"/>
  <c r="F48" i="12" s="1"/>
  <c r="D48" i="12"/>
  <c r="C48" i="12"/>
  <c r="B48" i="12"/>
  <c r="H47" i="12"/>
  <c r="G47" i="12"/>
  <c r="E47" i="12"/>
  <c r="F47" i="12" s="1"/>
  <c r="D47" i="12"/>
  <c r="C47" i="12"/>
  <c r="B47" i="12"/>
  <c r="H46" i="12"/>
  <c r="G46" i="12"/>
  <c r="E46" i="12"/>
  <c r="F46" i="12" s="1"/>
  <c r="D46" i="12"/>
  <c r="C46" i="12"/>
  <c r="B46" i="12"/>
  <c r="H45" i="12"/>
  <c r="G45" i="12"/>
  <c r="E45" i="12"/>
  <c r="F45" i="12" s="1"/>
  <c r="D45" i="12"/>
  <c r="C45" i="12"/>
  <c r="B45" i="12"/>
  <c r="H44" i="12"/>
  <c r="G44" i="12"/>
  <c r="E44" i="12"/>
  <c r="F44" i="12" s="1"/>
  <c r="D44" i="12"/>
  <c r="C44" i="12"/>
  <c r="B44" i="12"/>
  <c r="H43" i="12"/>
  <c r="G43" i="12"/>
  <c r="E43" i="12"/>
  <c r="F43" i="12" s="1"/>
  <c r="D43" i="12"/>
  <c r="C43" i="12"/>
  <c r="B43" i="12"/>
  <c r="H42" i="12"/>
  <c r="G42" i="12"/>
  <c r="E42" i="12"/>
  <c r="F42" i="12" s="1"/>
  <c r="D42" i="12"/>
  <c r="C42" i="12"/>
  <c r="B42" i="12"/>
  <c r="H41" i="12"/>
  <c r="G41" i="12"/>
  <c r="E41" i="12"/>
  <c r="F41" i="12" s="1"/>
  <c r="D41" i="12"/>
  <c r="C41" i="12"/>
  <c r="B41" i="12"/>
  <c r="H40" i="12"/>
  <c r="G40" i="12"/>
  <c r="E40" i="12"/>
  <c r="F40" i="12" s="1"/>
  <c r="D40" i="12"/>
  <c r="C40" i="12"/>
  <c r="B40" i="12"/>
  <c r="H39" i="12"/>
  <c r="G39" i="12"/>
  <c r="E39" i="12"/>
  <c r="F39" i="12" s="1"/>
  <c r="D39" i="12"/>
  <c r="C39" i="12"/>
  <c r="B39" i="12"/>
  <c r="H38" i="12"/>
  <c r="G38" i="12"/>
  <c r="E38" i="12"/>
  <c r="F38" i="12" s="1"/>
  <c r="D38" i="12"/>
  <c r="C38" i="12"/>
  <c r="B38" i="12"/>
  <c r="H37" i="12"/>
  <c r="G37" i="12"/>
  <c r="E37" i="12"/>
  <c r="F37" i="12" s="1"/>
  <c r="D37" i="12"/>
  <c r="C37" i="12"/>
  <c r="B37" i="12"/>
  <c r="H36" i="12"/>
  <c r="G36" i="12"/>
  <c r="E36" i="12"/>
  <c r="F36" i="12" s="1"/>
  <c r="D36" i="12"/>
  <c r="C36" i="12"/>
  <c r="B36" i="12"/>
  <c r="H35" i="12"/>
  <c r="G35" i="12"/>
  <c r="E35" i="12"/>
  <c r="F35" i="12" s="1"/>
  <c r="D35" i="12"/>
  <c r="C35" i="12"/>
  <c r="B35" i="12"/>
  <c r="H34" i="12"/>
  <c r="G34" i="12"/>
  <c r="E34" i="12"/>
  <c r="F34" i="12" s="1"/>
  <c r="D34" i="12"/>
  <c r="C34" i="12"/>
  <c r="B34" i="12"/>
  <c r="H33" i="12"/>
  <c r="G33" i="12"/>
  <c r="E33" i="12"/>
  <c r="F33" i="12" s="1"/>
  <c r="D33" i="12"/>
  <c r="C33" i="12"/>
  <c r="B33" i="12"/>
  <c r="H32" i="12"/>
  <c r="G32" i="12"/>
  <c r="E32" i="12"/>
  <c r="F32" i="12" s="1"/>
  <c r="D32" i="12"/>
  <c r="C32" i="12"/>
  <c r="B32" i="12"/>
  <c r="H31" i="12"/>
  <c r="G31" i="12"/>
  <c r="E31" i="12"/>
  <c r="F31" i="12" s="1"/>
  <c r="D31" i="12"/>
  <c r="C31" i="12"/>
  <c r="B31" i="12"/>
  <c r="H30" i="12"/>
  <c r="G30" i="12"/>
  <c r="E30" i="12"/>
  <c r="F30" i="12" s="1"/>
  <c r="D30" i="12"/>
  <c r="C30" i="12"/>
  <c r="B30" i="12"/>
  <c r="H29" i="12"/>
  <c r="G29" i="12"/>
  <c r="E29" i="12"/>
  <c r="F29" i="12" s="1"/>
  <c r="D29" i="12"/>
  <c r="C29" i="12"/>
  <c r="B29" i="12"/>
  <c r="H28" i="12"/>
  <c r="G28" i="12"/>
  <c r="E28" i="12"/>
  <c r="F28" i="12" s="1"/>
  <c r="D28" i="12"/>
  <c r="C28" i="12"/>
  <c r="B28" i="12"/>
  <c r="H27" i="12"/>
  <c r="G27" i="12"/>
  <c r="E27" i="12"/>
  <c r="F27" i="12" s="1"/>
  <c r="D27" i="12"/>
  <c r="C27" i="12"/>
  <c r="B27" i="12"/>
  <c r="H26" i="12"/>
  <c r="G26" i="12"/>
  <c r="E26" i="12"/>
  <c r="F26" i="12" s="1"/>
  <c r="D26" i="12"/>
  <c r="C26" i="12"/>
  <c r="B26" i="12"/>
  <c r="H25" i="12"/>
  <c r="G25" i="12"/>
  <c r="E25" i="12"/>
  <c r="F25" i="12" s="1"/>
  <c r="D25" i="12"/>
  <c r="C25" i="12"/>
  <c r="B25" i="12"/>
  <c r="H24" i="12"/>
  <c r="G24" i="12"/>
  <c r="E24" i="12"/>
  <c r="F24" i="12" s="1"/>
  <c r="D24" i="12"/>
  <c r="C24" i="12"/>
  <c r="B24" i="12"/>
  <c r="H23" i="12"/>
  <c r="G23" i="12"/>
  <c r="E23" i="12"/>
  <c r="F23" i="12" s="1"/>
  <c r="D23" i="12"/>
  <c r="C23" i="12"/>
  <c r="B23" i="12"/>
  <c r="H22" i="12"/>
  <c r="G22" i="12"/>
  <c r="E22" i="12"/>
  <c r="F22" i="12" s="1"/>
  <c r="D22" i="12"/>
  <c r="C22" i="12"/>
  <c r="B22" i="12"/>
  <c r="H21" i="12"/>
  <c r="G21" i="12"/>
  <c r="E21" i="12"/>
  <c r="F21" i="12" s="1"/>
  <c r="D21" i="12"/>
  <c r="C21" i="12"/>
  <c r="B21" i="12"/>
  <c r="H20" i="12"/>
  <c r="G20" i="12"/>
  <c r="E20" i="12"/>
  <c r="F20" i="12" s="1"/>
  <c r="D20" i="12"/>
  <c r="C20" i="12"/>
  <c r="B20" i="12"/>
  <c r="H19" i="12"/>
  <c r="G19" i="12"/>
  <c r="E19" i="12"/>
  <c r="F19" i="12" s="1"/>
  <c r="D19" i="12"/>
  <c r="C19" i="12"/>
  <c r="B19" i="12"/>
  <c r="H18" i="12"/>
  <c r="G18" i="12"/>
  <c r="E18" i="12"/>
  <c r="F18" i="12" s="1"/>
  <c r="D18" i="12"/>
  <c r="C18" i="12"/>
  <c r="B18" i="12"/>
  <c r="H17" i="12"/>
  <c r="G17" i="12"/>
  <c r="E17" i="12"/>
  <c r="F17" i="12" s="1"/>
  <c r="D17" i="12"/>
  <c r="C17" i="12"/>
  <c r="B17" i="12"/>
  <c r="H16" i="12"/>
  <c r="G16" i="12"/>
  <c r="E16" i="12"/>
  <c r="F16" i="12" s="1"/>
  <c r="D16" i="12"/>
  <c r="C16" i="12"/>
  <c r="B16" i="12"/>
  <c r="H15" i="12"/>
  <c r="G15" i="12"/>
  <c r="E15" i="12"/>
  <c r="F15" i="12" s="1"/>
  <c r="D15" i="12"/>
  <c r="C15" i="12"/>
  <c r="B15" i="12"/>
  <c r="H14" i="12"/>
  <c r="G14" i="12"/>
  <c r="E14" i="12"/>
  <c r="F14" i="12" s="1"/>
  <c r="D14" i="12"/>
  <c r="C14" i="12"/>
  <c r="B14" i="12"/>
  <c r="H13" i="12"/>
  <c r="G13" i="12"/>
  <c r="E13" i="12"/>
  <c r="F13" i="12" s="1"/>
  <c r="D13" i="12"/>
  <c r="C13" i="12"/>
  <c r="B13" i="12"/>
  <c r="H12" i="12"/>
  <c r="G12" i="12"/>
  <c r="E12" i="12"/>
  <c r="F12" i="12" s="1"/>
  <c r="D12" i="12"/>
  <c r="C12" i="12"/>
  <c r="B12" i="12"/>
  <c r="H11" i="12"/>
  <c r="G11" i="12"/>
  <c r="E11" i="12"/>
  <c r="F11" i="12" s="1"/>
  <c r="D11" i="12"/>
  <c r="C11" i="12"/>
  <c r="B11" i="12"/>
  <c r="H10" i="12"/>
  <c r="G10" i="12"/>
  <c r="E10" i="12"/>
  <c r="F10" i="12" s="1"/>
  <c r="D10" i="12"/>
  <c r="C10" i="12"/>
  <c r="B10" i="12"/>
  <c r="H9" i="12"/>
  <c r="G9" i="12"/>
  <c r="E9" i="12"/>
  <c r="F9" i="12" s="1"/>
  <c r="D9" i="12"/>
  <c r="C9" i="12"/>
  <c r="B9" i="12"/>
  <c r="H8" i="12"/>
  <c r="G8" i="12"/>
  <c r="E8" i="12"/>
  <c r="F8" i="12" s="1"/>
  <c r="D8" i="12"/>
  <c r="C8" i="12"/>
  <c r="B8" i="12"/>
  <c r="H7" i="12"/>
  <c r="G7" i="12"/>
  <c r="E7" i="12"/>
  <c r="F7" i="12" s="1"/>
  <c r="D7" i="12"/>
  <c r="C7" i="12"/>
  <c r="B7" i="12"/>
  <c r="H6" i="12"/>
  <c r="G6" i="12"/>
  <c r="E6" i="12"/>
  <c r="F6" i="12" s="1"/>
  <c r="D6" i="12"/>
  <c r="C6" i="12"/>
  <c r="B6" i="12"/>
  <c r="H5" i="12"/>
  <c r="G5" i="12"/>
  <c r="E5" i="12"/>
  <c r="F5" i="12" s="1"/>
  <c r="D5" i="12"/>
  <c r="C5" i="12"/>
  <c r="B5" i="12"/>
  <c r="H4" i="12"/>
  <c r="G4" i="12"/>
  <c r="E4" i="12"/>
  <c r="F4" i="12" s="1"/>
  <c r="D4" i="12"/>
  <c r="C4" i="12"/>
  <c r="B4" i="12"/>
  <c r="H3" i="12"/>
  <c r="G3" i="12"/>
  <c r="E3" i="12"/>
  <c r="F3" i="12" s="1"/>
  <c r="D3" i="12"/>
  <c r="C3" i="12"/>
  <c r="B3" i="12"/>
  <c r="H2" i="12"/>
  <c r="G2" i="12"/>
  <c r="E2" i="12"/>
  <c r="F2" i="12" s="1"/>
  <c r="D2" i="12"/>
  <c r="C2" i="12"/>
  <c r="B2" i="12"/>
  <c r="O67" i="11"/>
  <c r="N67" i="11"/>
  <c r="A67" i="11"/>
  <c r="O66" i="11"/>
  <c r="N66" i="11"/>
  <c r="A66" i="11"/>
  <c r="O65" i="11"/>
  <c r="N65" i="11"/>
  <c r="A65" i="11"/>
  <c r="O64" i="11"/>
  <c r="N64" i="11"/>
  <c r="A64" i="11"/>
  <c r="O63" i="11"/>
  <c r="N63" i="11"/>
  <c r="A63" i="11"/>
  <c r="O62" i="11"/>
  <c r="N62" i="11"/>
  <c r="A62" i="11"/>
  <c r="O61" i="11"/>
  <c r="N61" i="11"/>
  <c r="A61" i="11"/>
  <c r="O60" i="11"/>
  <c r="N60" i="11"/>
  <c r="A60" i="11"/>
  <c r="O59" i="11"/>
  <c r="N59" i="11"/>
  <c r="A59" i="11"/>
  <c r="O58" i="11"/>
  <c r="N58" i="11"/>
  <c r="A58" i="11"/>
  <c r="O57" i="11"/>
  <c r="N57" i="11"/>
  <c r="A57" i="11"/>
  <c r="O56" i="11"/>
  <c r="N56" i="11"/>
  <c r="A56" i="11"/>
  <c r="O55" i="11"/>
  <c r="N55" i="11"/>
  <c r="A55" i="11"/>
  <c r="O54" i="11"/>
  <c r="N54" i="11"/>
  <c r="A54" i="11"/>
  <c r="O53" i="11"/>
  <c r="N53" i="11"/>
  <c r="A53" i="11"/>
  <c r="O52" i="11"/>
  <c r="N52" i="11"/>
  <c r="A52" i="11"/>
  <c r="O51" i="11"/>
  <c r="N51" i="11"/>
  <c r="A51" i="11"/>
  <c r="O50" i="11"/>
  <c r="N50" i="11"/>
  <c r="A50" i="11"/>
  <c r="O49" i="11"/>
  <c r="N49" i="11"/>
  <c r="A49" i="11"/>
  <c r="O48" i="11"/>
  <c r="N48" i="11"/>
  <c r="A48" i="11"/>
  <c r="O47" i="11"/>
  <c r="N47" i="11"/>
  <c r="A47" i="11"/>
  <c r="O46" i="11"/>
  <c r="N46" i="11"/>
  <c r="A46" i="11"/>
  <c r="O45" i="11"/>
  <c r="N45" i="11"/>
  <c r="A45" i="11"/>
  <c r="O44" i="11"/>
  <c r="N44" i="11"/>
  <c r="A44" i="11"/>
  <c r="O43" i="11"/>
  <c r="N43" i="11"/>
  <c r="A43" i="11"/>
  <c r="O42" i="11"/>
  <c r="N42" i="11"/>
  <c r="A42" i="11"/>
  <c r="O41" i="11"/>
  <c r="N41" i="11"/>
  <c r="A41" i="11"/>
  <c r="O40" i="11"/>
  <c r="N40" i="11"/>
  <c r="A40" i="11"/>
  <c r="O39" i="11"/>
  <c r="N39" i="11"/>
  <c r="A39" i="11"/>
  <c r="O38" i="11"/>
  <c r="N38" i="11"/>
  <c r="A38" i="11"/>
  <c r="O37" i="11"/>
  <c r="N37" i="11"/>
  <c r="A37" i="11"/>
  <c r="O36" i="11"/>
  <c r="N36" i="11"/>
  <c r="A36" i="11"/>
  <c r="O35" i="11"/>
  <c r="N35" i="11"/>
  <c r="A35" i="11"/>
  <c r="O34" i="11"/>
  <c r="N34" i="11"/>
  <c r="A34" i="11"/>
  <c r="O33" i="11"/>
  <c r="N33" i="11"/>
  <c r="A33" i="11"/>
  <c r="O32" i="11"/>
  <c r="N32" i="11"/>
  <c r="A32" i="11"/>
  <c r="O31" i="11"/>
  <c r="N31" i="11"/>
  <c r="A31" i="11"/>
  <c r="O30" i="11"/>
  <c r="N30" i="11"/>
  <c r="A30" i="11"/>
  <c r="O29" i="11"/>
  <c r="N29" i="11"/>
  <c r="A29" i="11"/>
  <c r="O28" i="11"/>
  <c r="N28" i="11"/>
  <c r="A28" i="11"/>
  <c r="O27" i="11"/>
  <c r="N27" i="11"/>
  <c r="A27" i="11"/>
  <c r="O26" i="11"/>
  <c r="N26" i="11"/>
  <c r="A26" i="11"/>
  <c r="O25" i="11"/>
  <c r="N25" i="11"/>
  <c r="A25" i="11"/>
  <c r="O24" i="11"/>
  <c r="N24" i="11"/>
  <c r="A24" i="11"/>
  <c r="O23" i="11"/>
  <c r="N23" i="11"/>
  <c r="A23" i="11"/>
  <c r="O22" i="11"/>
  <c r="N22" i="11"/>
  <c r="A22" i="11"/>
  <c r="O21" i="11"/>
  <c r="N21" i="11"/>
  <c r="A21" i="11"/>
  <c r="O20" i="11"/>
  <c r="N20" i="11"/>
  <c r="A20" i="11"/>
  <c r="O19" i="11"/>
  <c r="N19" i="11"/>
  <c r="A19" i="11"/>
  <c r="O18" i="11"/>
  <c r="N18" i="11"/>
  <c r="A18" i="11"/>
  <c r="O17" i="11"/>
  <c r="N17" i="11"/>
  <c r="A17" i="11"/>
  <c r="O16" i="11"/>
  <c r="N16" i="11"/>
  <c r="A16" i="11"/>
  <c r="O15" i="11"/>
  <c r="N15" i="11"/>
  <c r="A15" i="11"/>
  <c r="O14" i="11"/>
  <c r="N14" i="11"/>
  <c r="A14" i="11"/>
  <c r="O13" i="11"/>
  <c r="N13" i="11"/>
  <c r="A13" i="11"/>
  <c r="O12" i="11"/>
  <c r="N12" i="11"/>
  <c r="A12" i="11"/>
  <c r="O11" i="11"/>
  <c r="N11" i="11"/>
  <c r="A11" i="11"/>
  <c r="O10" i="11"/>
  <c r="N10" i="11"/>
  <c r="A10" i="11"/>
  <c r="O9" i="11"/>
  <c r="N9" i="11"/>
  <c r="A9" i="11"/>
  <c r="O8" i="11"/>
  <c r="N8" i="11"/>
  <c r="A8" i="11"/>
  <c r="O7" i="11"/>
  <c r="N7" i="11"/>
  <c r="A7" i="11"/>
  <c r="O6" i="11"/>
  <c r="N6" i="11"/>
  <c r="A6" i="11"/>
  <c r="O5" i="11"/>
  <c r="N5" i="11"/>
  <c r="A5" i="11"/>
  <c r="O4" i="11"/>
  <c r="N4" i="11"/>
  <c r="A4" i="11"/>
  <c r="O3" i="11"/>
  <c r="N3" i="11"/>
  <c r="A3" i="11"/>
  <c r="O2" i="11"/>
  <c r="N2" i="11"/>
  <c r="A2" i="11"/>
  <c r="O78" i="10"/>
  <c r="N78" i="10"/>
  <c r="M78" i="10"/>
  <c r="A78" i="10"/>
  <c r="A78" i="12" s="1"/>
  <c r="O77" i="10"/>
  <c r="N77" i="10"/>
  <c r="M77" i="10"/>
  <c r="A77" i="10"/>
  <c r="A77" i="12" s="1"/>
  <c r="O76" i="10"/>
  <c r="N76" i="10"/>
  <c r="M76" i="10"/>
  <c r="A76" i="10"/>
  <c r="A76" i="12" s="1"/>
  <c r="O75" i="10"/>
  <c r="N75" i="10"/>
  <c r="M75" i="10"/>
  <c r="A75" i="10"/>
  <c r="A75" i="12" s="1"/>
  <c r="O74" i="10"/>
  <c r="N74" i="10"/>
  <c r="M74" i="10"/>
  <c r="A74" i="10"/>
  <c r="A74" i="12" s="1"/>
  <c r="O73" i="10"/>
  <c r="N73" i="10"/>
  <c r="M73" i="10"/>
  <c r="A73" i="10"/>
  <c r="A73" i="12" s="1"/>
  <c r="O72" i="10"/>
  <c r="N72" i="10"/>
  <c r="M72" i="10"/>
  <c r="A72" i="10"/>
  <c r="A72" i="12" s="1"/>
  <c r="O71" i="10"/>
  <c r="N71" i="10"/>
  <c r="M71" i="10"/>
  <c r="A71" i="10"/>
  <c r="A71" i="12" s="1"/>
  <c r="O70" i="10"/>
  <c r="N70" i="10"/>
  <c r="M70" i="10"/>
  <c r="A70" i="10"/>
  <c r="A70" i="12" s="1"/>
  <c r="O69" i="10"/>
  <c r="N69" i="10"/>
  <c r="M69" i="10"/>
  <c r="A69" i="10"/>
  <c r="A69" i="12" s="1"/>
  <c r="O68" i="10"/>
  <c r="N68" i="10"/>
  <c r="M68" i="10"/>
  <c r="A68" i="10"/>
  <c r="A68" i="12" s="1"/>
  <c r="O67" i="10"/>
  <c r="N67" i="10"/>
  <c r="M67" i="10"/>
  <c r="A67" i="10"/>
  <c r="A67" i="12" s="1"/>
  <c r="O66" i="10"/>
  <c r="N66" i="10"/>
  <c r="M66" i="10"/>
  <c r="A66" i="10"/>
  <c r="A66" i="12" s="1"/>
  <c r="O65" i="10"/>
  <c r="N65" i="10"/>
  <c r="M65" i="10"/>
  <c r="A65" i="10"/>
  <c r="A65" i="12" s="1"/>
  <c r="O64" i="10"/>
  <c r="N64" i="10"/>
  <c r="M64" i="10"/>
  <c r="A64" i="10"/>
  <c r="A64" i="12" s="1"/>
  <c r="O63" i="10"/>
  <c r="N63" i="10"/>
  <c r="M63" i="10"/>
  <c r="A63" i="10"/>
  <c r="A63" i="12" s="1"/>
  <c r="O62" i="10"/>
  <c r="N62" i="10"/>
  <c r="M62" i="10"/>
  <c r="A62" i="10"/>
  <c r="A62" i="12" s="1"/>
  <c r="O61" i="10"/>
  <c r="N61" i="10"/>
  <c r="M61" i="10"/>
  <c r="A61" i="10"/>
  <c r="A61" i="12" s="1"/>
  <c r="O60" i="10"/>
  <c r="N60" i="10"/>
  <c r="M60" i="10"/>
  <c r="A60" i="10"/>
  <c r="A60" i="12" s="1"/>
  <c r="O59" i="10"/>
  <c r="N59" i="10"/>
  <c r="M59" i="10"/>
  <c r="A59" i="10"/>
  <c r="A59" i="12" s="1"/>
  <c r="O58" i="10"/>
  <c r="N58" i="10"/>
  <c r="M58" i="10"/>
  <c r="A58" i="10"/>
  <c r="A58" i="12" s="1"/>
  <c r="O57" i="10"/>
  <c r="N57" i="10"/>
  <c r="M57" i="10"/>
  <c r="A57" i="10"/>
  <c r="A57" i="12" s="1"/>
  <c r="O56" i="10"/>
  <c r="N56" i="10"/>
  <c r="M56" i="10"/>
  <c r="A56" i="10"/>
  <c r="A56" i="12" s="1"/>
  <c r="O55" i="10"/>
  <c r="N55" i="10"/>
  <c r="M55" i="10"/>
  <c r="A55" i="10"/>
  <c r="A55" i="12" s="1"/>
  <c r="O54" i="10"/>
  <c r="N54" i="10"/>
  <c r="M54" i="10"/>
  <c r="A54" i="10"/>
  <c r="A54" i="12" s="1"/>
  <c r="O53" i="10"/>
  <c r="N53" i="10"/>
  <c r="M53" i="10"/>
  <c r="A53" i="10"/>
  <c r="A53" i="12" s="1"/>
  <c r="O52" i="10"/>
  <c r="N52" i="10"/>
  <c r="M52" i="10"/>
  <c r="A52" i="10"/>
  <c r="A52" i="12" s="1"/>
  <c r="O51" i="10"/>
  <c r="N51" i="10"/>
  <c r="M51" i="10"/>
  <c r="A51" i="10"/>
  <c r="A51" i="12" s="1"/>
  <c r="O50" i="10"/>
  <c r="N50" i="10"/>
  <c r="M50" i="10"/>
  <c r="A50" i="10"/>
  <c r="A50" i="12" s="1"/>
  <c r="O49" i="10"/>
  <c r="N49" i="10"/>
  <c r="M49" i="10"/>
  <c r="A49" i="10"/>
  <c r="A49" i="12" s="1"/>
  <c r="O48" i="10"/>
  <c r="N48" i="10"/>
  <c r="M48" i="10"/>
  <c r="A48" i="10"/>
  <c r="A48" i="12" s="1"/>
  <c r="O47" i="10"/>
  <c r="N47" i="10"/>
  <c r="M47" i="10"/>
  <c r="A47" i="10"/>
  <c r="A47" i="12" s="1"/>
  <c r="O46" i="10"/>
  <c r="N46" i="10"/>
  <c r="M46" i="10"/>
  <c r="A46" i="10"/>
  <c r="A46" i="12" s="1"/>
  <c r="O45" i="10"/>
  <c r="N45" i="10"/>
  <c r="M45" i="10"/>
  <c r="A45" i="10"/>
  <c r="A45" i="12" s="1"/>
  <c r="O44" i="10"/>
  <c r="N44" i="10"/>
  <c r="M44" i="10"/>
  <c r="A44" i="10"/>
  <c r="A44" i="12" s="1"/>
  <c r="O43" i="10"/>
  <c r="N43" i="10"/>
  <c r="M43" i="10"/>
  <c r="A43" i="10"/>
  <c r="A43" i="12" s="1"/>
  <c r="O42" i="10"/>
  <c r="N42" i="10"/>
  <c r="M42" i="10"/>
  <c r="A42" i="10"/>
  <c r="A42" i="12" s="1"/>
  <c r="O41" i="10"/>
  <c r="N41" i="10"/>
  <c r="M41" i="10"/>
  <c r="A41" i="10"/>
  <c r="A41" i="12" s="1"/>
  <c r="O40" i="10"/>
  <c r="N40" i="10"/>
  <c r="M40" i="10"/>
  <c r="A40" i="10"/>
  <c r="A40" i="12" s="1"/>
  <c r="O39" i="10"/>
  <c r="N39" i="10"/>
  <c r="M39" i="10"/>
  <c r="A39" i="10"/>
  <c r="A39" i="12" s="1"/>
  <c r="O38" i="10"/>
  <c r="N38" i="10"/>
  <c r="M38" i="10"/>
  <c r="A38" i="10"/>
  <c r="A38" i="12" s="1"/>
  <c r="O37" i="10"/>
  <c r="N37" i="10"/>
  <c r="M37" i="10"/>
  <c r="A37" i="10"/>
  <c r="A37" i="12" s="1"/>
  <c r="O36" i="10"/>
  <c r="N36" i="10"/>
  <c r="M36" i="10"/>
  <c r="A36" i="10"/>
  <c r="A36" i="12" s="1"/>
  <c r="O35" i="10"/>
  <c r="N35" i="10"/>
  <c r="M35" i="10"/>
  <c r="A35" i="10"/>
  <c r="A35" i="12" s="1"/>
  <c r="O34" i="10"/>
  <c r="N34" i="10"/>
  <c r="M34" i="10"/>
  <c r="A34" i="10"/>
  <c r="A34" i="12" s="1"/>
  <c r="O33" i="10"/>
  <c r="N33" i="10"/>
  <c r="M33" i="10"/>
  <c r="A33" i="10"/>
  <c r="A33" i="12" s="1"/>
  <c r="O32" i="10"/>
  <c r="N32" i="10"/>
  <c r="M32" i="10"/>
  <c r="A32" i="10"/>
  <c r="A32" i="12" s="1"/>
  <c r="O31" i="10"/>
  <c r="N31" i="10"/>
  <c r="M31" i="10"/>
  <c r="A31" i="10"/>
  <c r="A31" i="12" s="1"/>
  <c r="O30" i="10"/>
  <c r="N30" i="10"/>
  <c r="M30" i="10"/>
  <c r="A30" i="10"/>
  <c r="A30" i="12" s="1"/>
  <c r="O29" i="10"/>
  <c r="N29" i="10"/>
  <c r="M29" i="10"/>
  <c r="A29" i="10"/>
  <c r="A29" i="12" s="1"/>
  <c r="O28" i="10"/>
  <c r="N28" i="10"/>
  <c r="M28" i="10"/>
  <c r="A28" i="10"/>
  <c r="A28" i="12" s="1"/>
  <c r="O27" i="10"/>
  <c r="N27" i="10"/>
  <c r="M27" i="10"/>
  <c r="A27" i="10"/>
  <c r="A27" i="12" s="1"/>
  <c r="O26" i="10"/>
  <c r="N26" i="10"/>
  <c r="M26" i="10"/>
  <c r="A26" i="10"/>
  <c r="A26" i="12" s="1"/>
  <c r="O25" i="10"/>
  <c r="N25" i="10"/>
  <c r="M25" i="10"/>
  <c r="A25" i="10"/>
  <c r="A25" i="12" s="1"/>
  <c r="O24" i="10"/>
  <c r="N24" i="10"/>
  <c r="M24" i="10"/>
  <c r="A24" i="10"/>
  <c r="A24" i="12" s="1"/>
  <c r="O23" i="10"/>
  <c r="N23" i="10"/>
  <c r="M23" i="10"/>
  <c r="A23" i="10"/>
  <c r="A23" i="12" s="1"/>
  <c r="O22" i="10"/>
  <c r="N22" i="10"/>
  <c r="M22" i="10"/>
  <c r="A22" i="10"/>
  <c r="A22" i="12" s="1"/>
  <c r="O21" i="10"/>
  <c r="N21" i="10"/>
  <c r="M21" i="10"/>
  <c r="A21" i="10"/>
  <c r="A21" i="12" s="1"/>
  <c r="O20" i="10"/>
  <c r="N20" i="10"/>
  <c r="M20" i="10"/>
  <c r="A20" i="10"/>
  <c r="A20" i="12" s="1"/>
  <c r="O19" i="10"/>
  <c r="N19" i="10"/>
  <c r="M19" i="10"/>
  <c r="A19" i="10"/>
  <c r="A19" i="12" s="1"/>
  <c r="O18" i="10"/>
  <c r="N18" i="10"/>
  <c r="M18" i="10"/>
  <c r="A18" i="10"/>
  <c r="A18" i="12" s="1"/>
  <c r="O17" i="10"/>
  <c r="N17" i="10"/>
  <c r="M17" i="10"/>
  <c r="A17" i="10"/>
  <c r="A17" i="12" s="1"/>
  <c r="O16" i="10"/>
  <c r="N16" i="10"/>
  <c r="M16" i="10"/>
  <c r="A16" i="10"/>
  <c r="A16" i="12" s="1"/>
  <c r="O15" i="10"/>
  <c r="N15" i="10"/>
  <c r="M15" i="10"/>
  <c r="A15" i="10"/>
  <c r="A15" i="12" s="1"/>
  <c r="O14" i="10"/>
  <c r="N14" i="10"/>
  <c r="M14" i="10"/>
  <c r="A14" i="10"/>
  <c r="A14" i="12" s="1"/>
  <c r="O13" i="10"/>
  <c r="N13" i="10"/>
  <c r="M13" i="10"/>
  <c r="A13" i="10"/>
  <c r="A13" i="12" s="1"/>
  <c r="O12" i="10"/>
  <c r="N12" i="10"/>
  <c r="M12" i="10"/>
  <c r="A12" i="10"/>
  <c r="A12" i="12" s="1"/>
  <c r="O11" i="10"/>
  <c r="N11" i="10"/>
  <c r="M11" i="10"/>
  <c r="A11" i="10"/>
  <c r="A11" i="12" s="1"/>
  <c r="O10" i="10"/>
  <c r="N10" i="10"/>
  <c r="M10" i="10"/>
  <c r="A10" i="10"/>
  <c r="A10" i="12" s="1"/>
  <c r="O9" i="10"/>
  <c r="N9" i="10"/>
  <c r="M9" i="10"/>
  <c r="A9" i="10"/>
  <c r="A9" i="12" s="1"/>
  <c r="O8" i="10"/>
  <c r="N8" i="10"/>
  <c r="M8" i="10"/>
  <c r="A8" i="10"/>
  <c r="A8" i="12" s="1"/>
  <c r="O7" i="10"/>
  <c r="N7" i="10"/>
  <c r="M7" i="10"/>
  <c r="A7" i="10"/>
  <c r="A7" i="12" s="1"/>
  <c r="O6" i="10"/>
  <c r="N6" i="10"/>
  <c r="M6" i="10"/>
  <c r="A6" i="10"/>
  <c r="A6" i="12" s="1"/>
  <c r="O5" i="10"/>
  <c r="N5" i="10"/>
  <c r="M5" i="10"/>
  <c r="A5" i="10"/>
  <c r="A5" i="12" s="1"/>
  <c r="O4" i="10"/>
  <c r="N4" i="10"/>
  <c r="M4" i="10"/>
  <c r="A4" i="10"/>
  <c r="A4" i="12" s="1"/>
  <c r="O3" i="10"/>
  <c r="N3" i="10"/>
  <c r="M3" i="10"/>
  <c r="A3" i="10"/>
  <c r="A3" i="12" s="1"/>
  <c r="O2" i="10"/>
  <c r="N2" i="10"/>
  <c r="M2" i="10"/>
  <c r="A2" i="10"/>
  <c r="A2" i="12" s="1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</calcChain>
</file>

<file path=xl/sharedStrings.xml><?xml version="1.0" encoding="utf-8"?>
<sst xmlns="http://schemas.openxmlformats.org/spreadsheetml/2006/main" count="833" uniqueCount="124">
  <si>
    <t>CENTRO DE ENSEÑANZA TECNICA INDUSTRIAL</t>
  </si>
  <si>
    <t>FILTROS DE LA INFORMACIÓN</t>
  </si>
  <si>
    <t>LEY DE INGRESOS ANUAL</t>
  </si>
  <si>
    <t>CLAVE CRI</t>
  </si>
  <si>
    <t>CLASIFICADOR POR RUBRO DE INGRESOS</t>
  </si>
  <si>
    <t>% CAPTACIÓN ANUAL</t>
  </si>
  <si>
    <t>71001-INSCRIPCIONES EDUCACIÓN MEDIA SUPERIOR   PROPIOS</t>
  </si>
  <si>
    <t>71002-REINSCRIPCIONES  EDUCACIÓN MEDIA SUPERIOR   PROPIOS</t>
  </si>
  <si>
    <t xml:space="preserve">71003-SERVICIOS ESCOLARES EDUCACION MEDIA SUPERIOR PROPIOS </t>
  </si>
  <si>
    <t xml:space="preserve">71004-INSCRIPCIONES EDUCACION SUPERIOR PROPIOS </t>
  </si>
  <si>
    <t>71005-REINSCRIPCIONES  EDUCACIÓN SUPERIOR  PROPIOS</t>
  </si>
  <si>
    <t>71006-SERVICIOS ESCOLARES  EDUCACIÓN SUPERIOR  PROPIOS</t>
  </si>
  <si>
    <t>71007-CURSOS ABIERTOS Y CERRADOS   CETI  PROPIOS</t>
  </si>
  <si>
    <t>71008-CURSOS PROPEDEUTICOS  CETI  PROPIOS</t>
  </si>
  <si>
    <t>71013-INTERESES INVERSION MDD   CETI  PROPIOS</t>
  </si>
  <si>
    <t>71019-RECARGOS Y OTROS INGRESOS   CETI  PROPIOS</t>
  </si>
  <si>
    <t>71020-ARRENDAMIENTO DE INMUEBLES   CETI  PROPIOS</t>
  </si>
  <si>
    <t>LEY DE INGRESOS ANUAL.</t>
  </si>
  <si>
    <t>% CAPTACIÓN ANUAL.</t>
  </si>
  <si>
    <t>(Todas)</t>
  </si>
  <si>
    <t>ID</t>
  </si>
  <si>
    <t>PROGRAMA PRESUPUESTARIO</t>
  </si>
  <si>
    <t>OBJETO DEL GASTO</t>
  </si>
  <si>
    <t>TIPO DE GASTO</t>
  </si>
  <si>
    <t>FUENTE DE FINANCIAMIENTO</t>
  </si>
  <si>
    <t>CAPITULO (COG)</t>
  </si>
  <si>
    <t>ORIGINAL ANUAL</t>
  </si>
  <si>
    <t>Ampliaciones/(Reducciones)</t>
  </si>
  <si>
    <t>MODIFICADO ANUAL</t>
  </si>
  <si>
    <t>Comprometido</t>
  </si>
  <si>
    <t>Devengado</t>
  </si>
  <si>
    <t>Ejercido</t>
  </si>
  <si>
    <t>COMPROMETIDO</t>
  </si>
  <si>
    <t>DEVENGADO</t>
  </si>
  <si>
    <t>EJERCIDO</t>
  </si>
  <si>
    <t>O001</t>
  </si>
  <si>
    <t>1000</t>
  </si>
  <si>
    <t>12101</t>
  </si>
  <si>
    <t>14</t>
  </si>
  <si>
    <t>21101</t>
  </si>
  <si>
    <t>2000</t>
  </si>
  <si>
    <t>21601</t>
  </si>
  <si>
    <t>35201</t>
  </si>
  <si>
    <t>3000</t>
  </si>
  <si>
    <t>E007</t>
  </si>
  <si>
    <t>21701</t>
  </si>
  <si>
    <t>22104</t>
  </si>
  <si>
    <t>26105</t>
  </si>
  <si>
    <t>29201</t>
  </si>
  <si>
    <t>31101</t>
  </si>
  <si>
    <t>31301</t>
  </si>
  <si>
    <t>31603</t>
  </si>
  <si>
    <t>31701</t>
  </si>
  <si>
    <t>31801</t>
  </si>
  <si>
    <t>32301</t>
  </si>
  <si>
    <t>32302</t>
  </si>
  <si>
    <t>32502</t>
  </si>
  <si>
    <t>32701</t>
  </si>
  <si>
    <t>33401</t>
  </si>
  <si>
    <t>33601</t>
  </si>
  <si>
    <t>33603</t>
  </si>
  <si>
    <t>33604</t>
  </si>
  <si>
    <t>33605</t>
  </si>
  <si>
    <t>33801</t>
  </si>
  <si>
    <t>33901</t>
  </si>
  <si>
    <t>34501</t>
  </si>
  <si>
    <t>35101</t>
  </si>
  <si>
    <t>35301</t>
  </si>
  <si>
    <t>35801</t>
  </si>
  <si>
    <t>35901</t>
  </si>
  <si>
    <t>38201</t>
  </si>
  <si>
    <t>39801</t>
  </si>
  <si>
    <t>44101</t>
  </si>
  <si>
    <t>4000</t>
  </si>
  <si>
    <t>44102</t>
  </si>
  <si>
    <t>44103</t>
  </si>
  <si>
    <t>S243</t>
  </si>
  <si>
    <t>43901</t>
  </si>
  <si>
    <t>E010</t>
  </si>
  <si>
    <t>26103</t>
  </si>
  <si>
    <t>31401</t>
  </si>
  <si>
    <t>33104</t>
  </si>
  <si>
    <t>33602</t>
  </si>
  <si>
    <t>34101</t>
  </si>
  <si>
    <t>35701</t>
  </si>
  <si>
    <t>37104</t>
  </si>
  <si>
    <t>37504</t>
  </si>
  <si>
    <t>38301</t>
  </si>
  <si>
    <t>39202</t>
  </si>
  <si>
    <t>M001</t>
  </si>
  <si>
    <t>32903</t>
  </si>
  <si>
    <t>33304</t>
  </si>
  <si>
    <t>35501</t>
  </si>
  <si>
    <t>39501</t>
  </si>
  <si>
    <t>E021</t>
  </si>
  <si>
    <t>ORIGINAL</t>
  </si>
  <si>
    <t>MODIFICADO</t>
  </si>
  <si>
    <t>CAPITULO</t>
  </si>
  <si>
    <t>FF</t>
  </si>
  <si>
    <t>AMPLIACIONES/REDUCCIONES</t>
  </si>
  <si>
    <t>DISPONIBLE</t>
  </si>
  <si>
    <t>ORIGINAL ANUAL.</t>
  </si>
  <si>
    <t>MODIFICADO ANUAL.</t>
  </si>
  <si>
    <t>DISPONIBLE.</t>
  </si>
  <si>
    <t>EJERCIDO.</t>
  </si>
  <si>
    <t>ORIGINAL.</t>
  </si>
  <si>
    <t>AMPLIACIONES/REDUCCIONES.</t>
  </si>
  <si>
    <t>MODIFICADO.</t>
  </si>
  <si>
    <t>COMPROMETIDO.</t>
  </si>
  <si>
    <t>DEVENGADO.</t>
  </si>
  <si>
    <t>.PORCENTAJE EJERCIDO ANUAL</t>
  </si>
  <si>
    <t>71018-RECUPERACIONES SEGUROS CETI PROPIOS</t>
  </si>
  <si>
    <t>71009-CURSOS DE ACREDITACION  CETI PROPIOS</t>
  </si>
  <si>
    <t>71010-CURSOS DE NIVELACION CETI PROPIOS</t>
  </si>
  <si>
    <t>.PORCENTAJE EJERCIDO MENSUAL</t>
  </si>
  <si>
    <t>META JUNIO</t>
  </si>
  <si>
    <t>RECAUDADO JUNIO</t>
  </si>
  <si>
    <t>% CAPTACIÓN JUNIO</t>
  </si>
  <si>
    <t>RECAUDADO JUNIO.</t>
  </si>
  <si>
    <t>META JUNIO.</t>
  </si>
  <si>
    <t>%CAPTACION JUNIO.</t>
  </si>
  <si>
    <t>INGRESOS PROPIOS JUNIO 2021</t>
  </si>
  <si>
    <t>1</t>
  </si>
  <si>
    <t>EGRESOS RECURSOS PROPIOS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</si>
</sst>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Montserrat"/>
    </font>
    <font>
      <b/>
      <sz val="22"/>
      <color theme="1"/>
      <name val="Montserrat"/>
    </font>
    <font>
      <sz val="10"/>
      <name val="Arial"/>
      <family val="2"/>
    </font>
    <font>
      <sz val="8"/>
      <name val="Tahoma"/>
      <family val="2"/>
    </font>
    <font>
      <sz val="24"/>
      <color theme="1"/>
      <name val="Montserrat"/>
    </font>
    <font>
      <b/>
      <sz val="24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>
      <alignment horizontal="left" vertical="top" wrapText="1"/>
    </xf>
  </cellStyleXfs>
  <cellXfs count="30">
    <xf numFmtId="0" fontId="0" fillId="0" borderId="0" xfId="0"/>
    <xf numFmtId="0" fontId="2" fillId="0" borderId="0" xfId="0" applyFont="1" applyAlignment="1">
      <alignment wrapText="1"/>
    </xf>
    <xf numFmtId="43" fontId="0" fillId="0" borderId="0" xfId="1" applyFont="1"/>
    <xf numFmtId="0" fontId="0" fillId="0" borderId="0" xfId="0" applyNumberFormat="1"/>
    <xf numFmtId="9" fontId="0" fillId="0" borderId="0" xfId="2" applyNumberFormat="1" applyFont="1"/>
    <xf numFmtId="43" fontId="0" fillId="0" borderId="0" xfId="0" applyNumberFormat="1"/>
    <xf numFmtId="0" fontId="0" fillId="0" borderId="0" xfId="0" pivotButton="1"/>
    <xf numFmtId="9" fontId="0" fillId="0" borderId="0" xfId="0" applyNumberFormat="1"/>
    <xf numFmtId="44" fontId="0" fillId="0" borderId="0" xfId="0" applyNumberFormat="1"/>
    <xf numFmtId="44" fontId="0" fillId="0" borderId="0" xfId="0" pivotButton="1" applyNumberFormat="1"/>
    <xf numFmtId="0" fontId="4" fillId="0" borderId="0" xfId="3" applyFont="1" applyAlignment="1">
      <alignment textRotation="90"/>
    </xf>
    <xf numFmtId="0" fontId="5" fillId="2" borderId="1" xfId="3" applyNumberFormat="1" applyFont="1" applyFill="1" applyBorder="1" applyAlignment="1" applyProtection="1">
      <alignment horizontal="center" vertical="top" textRotation="90" wrapText="1"/>
    </xf>
    <xf numFmtId="0" fontId="4" fillId="0" borderId="0" xfId="3" applyAlignment="1">
      <alignment textRotation="90"/>
    </xf>
    <xf numFmtId="0" fontId="4" fillId="0" borderId="0" xfId="3"/>
    <xf numFmtId="0" fontId="5" fillId="0" borderId="2" xfId="3" applyNumberFormat="1" applyFont="1" applyFill="1" applyBorder="1" applyAlignment="1" applyProtection="1">
      <alignment horizontal="left" vertical="center" wrapText="1"/>
    </xf>
    <xf numFmtId="3" fontId="5" fillId="0" borderId="2" xfId="3" applyNumberFormat="1" applyFont="1" applyFill="1" applyBorder="1" applyAlignment="1" applyProtection="1">
      <alignment horizontal="right" vertical="center" wrapText="1"/>
    </xf>
    <xf numFmtId="43" fontId="4" fillId="0" borderId="0" xfId="4" applyNumberFormat="1">
      <alignment horizontal="left" vertical="top" wrapText="1"/>
    </xf>
    <xf numFmtId="3" fontId="4" fillId="0" borderId="0" xfId="3" applyNumberFormat="1"/>
    <xf numFmtId="0" fontId="5" fillId="3" borderId="1" xfId="3" applyNumberFormat="1" applyFont="1" applyFill="1" applyBorder="1" applyAlignment="1" applyProtection="1">
      <alignment horizontal="center" vertical="top" textRotation="90" wrapText="1"/>
    </xf>
    <xf numFmtId="0" fontId="4" fillId="3" borderId="0" xfId="3" applyFill="1" applyAlignment="1">
      <alignment textRotation="90"/>
    </xf>
    <xf numFmtId="0" fontId="4" fillId="3" borderId="0" xfId="3" applyFill="1"/>
    <xf numFmtId="43" fontId="4" fillId="0" borderId="0" xfId="1" applyFont="1"/>
    <xf numFmtId="43" fontId="5" fillId="3" borderId="0" xfId="1" applyFont="1" applyFill="1" applyBorder="1" applyAlignment="1" applyProtection="1">
      <alignment horizontal="center" vertical="top" textRotation="90" wrapText="1"/>
    </xf>
    <xf numFmtId="43" fontId="5" fillId="3" borderId="1" xfId="1" applyFont="1" applyFill="1" applyBorder="1" applyAlignment="1" applyProtection="1">
      <alignment horizontal="center" vertical="top" textRotation="90" wrapText="1"/>
    </xf>
    <xf numFmtId="0" fontId="6" fillId="0" borderId="0" xfId="0" applyFont="1"/>
    <xf numFmtId="0" fontId="4" fillId="4" borderId="0" xfId="3" applyFill="1" applyAlignment="1">
      <alignment textRotation="90"/>
    </xf>
    <xf numFmtId="0" fontId="5" fillId="4" borderId="1" xfId="3" applyNumberFormat="1" applyFont="1" applyFill="1" applyBorder="1" applyAlignment="1" applyProtection="1">
      <alignment horizontal="center" vertical="top" textRotation="90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8">
    <cellStyle name="Millares" xfId="1" builtinId="3"/>
    <cellStyle name="Millares 2" xfId="4"/>
    <cellStyle name="Moneda [0] 2" xfId="4"/>
    <cellStyle name="Moneda 2" xfId="4"/>
    <cellStyle name="Normal" xfId="0" builtinId="0"/>
    <cellStyle name="Normal 2" xfId="3"/>
    <cellStyle name="Porcentaje" xfId="2" builtinId="5"/>
    <cellStyle name="Porcentaje 2" xfId="4"/>
  </cellStyles>
  <dxfs count="28">
    <dxf>
      <numFmt numFmtId="34" formatCode="_-&quot;$&quot;* #,##0.00_-;\-&quot;$&quot;* #,##0.00_-;_-&quot;$&quot;* &quot;-&quot;??_-;_-@_-"/>
    </dxf>
    <dxf>
      <numFmt numFmtId="13" formatCode="0%"/>
    </dxf>
    <dxf>
      <numFmt numFmtId="13" formatCode="0%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13" formatCode="0%"/>
    </dxf>
    <dxf>
      <numFmt numFmtId="13" formatCode="0%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13" formatCode="0%"/>
    </dxf>
    <dxf>
      <numFmt numFmtId="13" formatCode="0%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5" formatCode="_-* #,##0.00_-;\-* #,##0.00_-;_-* &quot;-&quot;??_-;_-@_-"/>
    </dxf>
    <dxf>
      <numFmt numFmtId="13" formatCode="0%"/>
    </dxf>
    <dxf>
      <numFmt numFmtId="13" formatCode="0%"/>
    </dxf>
    <dxf>
      <numFmt numFmtId="35" formatCode="_-* #,##0.00_-;\-* #,##0.00_-;_-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numFmt numFmtId="13" formatCode="0%"/>
    </dxf>
    <dxf>
      <numFmt numFmtId="13" formatCode="0%"/>
    </dxf>
    <dxf>
      <numFmt numFmtId="34" formatCode="_-&quot;$&quot;* #,##0.00_-;\-&quot;$&quot;* #,##0.00_-;_-&quot;$&quot;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microsoft.com/office/2007/relationships/slicerCache" Target="slicerCaches/slicerCache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microsoft.com/office/2007/relationships/slicerCache" Target="slicerCaches/slicerCache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[REPORTE FINANCIERO_JUNIO_2021_RECURSOS PROPIOS_.xlsx]HT INGRESOS!TablaDinámica7</c:name>
    <c:fmtId val="2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</c:pivotFmt>
      <c:pivotFmt>
        <c:idx val="10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5"/>
        <c:dLbl>
          <c:idx val="0"/>
          <c:layout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shade val="76000"/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tint val="77000"/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'HT INGRESOS'!$B$24</c:f>
              <c:strCache>
                <c:ptCount val="1"/>
                <c:pt idx="0">
                  <c:v>LEY DE INGRESOS ANUAL.</c:v>
                </c:pt>
              </c:strCache>
            </c:strRef>
          </c:tx>
          <c:spPr>
            <a:solidFill>
              <a:schemeClr val="accent1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'HT INGRESOS'!$B$25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'HT INGRESOS'!$B$25</c:f>
              <c:numCache>
                <c:formatCode>_("$"* #,##0.00_);_("$"* \(#,##0.00\);_("$"* "-"??_);_(@_)</c:formatCode>
                <c:ptCount val="1"/>
                <c:pt idx="0">
                  <c:v>30714625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F-4651-BADA-F37AE3E1C0DB}"/>
            </c:ext>
          </c:extLst>
        </c:ser>
        <c:ser>
          <c:idx val="1"/>
          <c:order val="1"/>
          <c:tx>
            <c:strRef>
              <c:f>'HT INGRESOS'!$C$24</c:f>
              <c:strCache>
                <c:ptCount val="1"/>
                <c:pt idx="0">
                  <c:v>RECAUDADO JUNIO.</c:v>
                </c:pt>
              </c:strCache>
            </c:strRef>
          </c:tx>
          <c:spPr>
            <a:solidFill>
              <a:schemeClr val="accent1">
                <a:tint val="77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'HT INGRESOS'!$B$25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'HT INGRESOS'!$C$25</c:f>
              <c:numCache>
                <c:formatCode>_("$"* #,##0.00_);_("$"* \(#,##0.00\);_("$"* "-"??_);_(@_)</c:formatCode>
                <c:ptCount val="1"/>
                <c:pt idx="0">
                  <c:v>14892670.630000003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F-4651-BADA-F37AE3E1C0D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227288624"/>
        <c:axId val="892045328"/>
      </c:barChart>
      <c:catAx>
        <c:axId val="122728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2045328"/>
        <c:crosses val="autoZero"/>
        <c:auto val="1"/>
        <c:lblAlgn val="ctr"/>
        <c:lblOffset val="100"/>
        <c:noMultiLvlLbl val="0"/>
      </c:catAx>
      <c:valAx>
        <c:axId val="8920453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22728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FINANCIERO_JUNIO_2021_RECURSOS PROPIOS_.xlsx]HT INGRESOS!TablaDinámica9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'HT INGRESOS'!$B$41</c:f>
              <c:strCache>
                <c:ptCount val="1"/>
                <c:pt idx="0">
                  <c:v>META JUNIO.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'HT INGRESOS'!$B$42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'HT INGRESOS'!$B$42</c:f>
              <c:numCache>
                <c:formatCode>_("$"* #,##0.00_);_("$"* \(#,##0.00\);_("$"* "-"??_);_(@_)</c:formatCode>
                <c:ptCount val="1"/>
                <c:pt idx="0">
                  <c:v>17199832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99-4902-8296-56E45FDF45DD}"/>
            </c:ext>
          </c:extLst>
        </c:ser>
        <c:ser>
          <c:idx val="1"/>
          <c:order val="1"/>
          <c:tx>
            <c:strRef>
              <c:f>'HT INGRESOS'!$C$41</c:f>
              <c:strCache>
                <c:ptCount val="1"/>
                <c:pt idx="0">
                  <c:v>RECAUDADO JUNIO.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'HT INGRESOS'!$B$42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'HT INGRESOS'!$C$42</c:f>
              <c:numCache>
                <c:formatCode>_("$"* #,##0.00_);_("$"* \(#,##0.00\);_("$"* "-"??_);_(@_)</c:formatCode>
                <c:ptCount val="1"/>
                <c:pt idx="0">
                  <c:v>14892670.630000003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99-4902-8296-56E45FDF4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30853232"/>
        <c:axId val="894261248"/>
      </c:barChart>
      <c:catAx>
        <c:axId val="123085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4261248"/>
        <c:crosses val="autoZero"/>
        <c:auto val="1"/>
        <c:lblAlgn val="ctr"/>
        <c:lblOffset val="100"/>
        <c:noMultiLvlLbl val="0"/>
      </c:catAx>
      <c:valAx>
        <c:axId val="89426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085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FINANCIERO_JUNIO_2021_RECURSOS PROPIOS_.xlsx]HT INGRESOS!TablaDinámica12</c:name>
    <c:fmtId val="3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'HT INGRESOS'!$B$62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'HT INGRESOS'!$B$63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'HT INGRESOS'!$B$63</c:f>
              <c:numCache>
                <c:formatCode>0%</c:formatCode>
                <c:ptCount val="1"/>
                <c:pt idx="0">
                  <c:v>0.48487229227119011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E0-4F83-BBF5-D7EBBDEFD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3411888"/>
        <c:axId val="1227340896"/>
      </c:barChart>
      <c:catAx>
        <c:axId val="123341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7340896"/>
        <c:crosses val="autoZero"/>
        <c:auto val="1"/>
        <c:lblAlgn val="ctr"/>
        <c:lblOffset val="100"/>
        <c:noMultiLvlLbl val="0"/>
      </c:catAx>
      <c:valAx>
        <c:axId val="122734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341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FINANCIERO_JUNIO_2021_RECURSOS PROPIOS_.xlsx]HT INGRESOS!TablaDinámica13</c:name>
    <c:fmtId val="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'HT INGRESOS'!$B$83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'HT INGRESOS'!$B$84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'HT INGRESOS'!$B$84</c:f>
              <c:numCache>
                <c:formatCode>0%</c:formatCode>
                <c:ptCount val="1"/>
                <c:pt idx="0">
                  <c:v>0.86586140085554342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BD-4732-BF87-0953DDE78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3410688"/>
        <c:axId val="1233785392"/>
      </c:barChart>
      <c:catAx>
        <c:axId val="123341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3785392"/>
        <c:crosses val="autoZero"/>
        <c:auto val="1"/>
        <c:lblAlgn val="ctr"/>
        <c:lblOffset val="100"/>
        <c:noMultiLvlLbl val="0"/>
      </c:catAx>
      <c:valAx>
        <c:axId val="123378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341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FINANCIERO_JUNIO_2021_RECURSOS PROPIOS_.xlsx]TD!TablaDinámica1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TD!$A$3</c:f>
              <c:strCache>
                <c:ptCount val="1"/>
                <c:pt idx="0">
                  <c:v>ORIGINAL ANUAL.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TD!$A$4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TD!$A$4</c:f>
              <c:numCache>
                <c:formatCode>_(* #,##0.00_);_(* \(#,##0.00\);_(* "-"??_);_(@_)</c:formatCode>
                <c:ptCount val="1"/>
                <c:pt idx="0">
                  <c:v>30714625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D-41F6-910A-6D4F02B82B86}"/>
            </c:ext>
          </c:extLst>
        </c:ser>
        <c:ser>
          <c:idx val="1"/>
          <c:order val="1"/>
          <c:tx>
            <c:strRef>
              <c:f>TD!$B$3</c:f>
              <c:strCache>
                <c:ptCount val="1"/>
                <c:pt idx="0">
                  <c:v>MODIFICADO ANUAL.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TD!$A$4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TD!$B$4</c:f>
              <c:numCache>
                <c:formatCode>_(* #,##0.00_);_(* \(#,##0.00\);_(* "-"??_);_(@_)</c:formatCode>
                <c:ptCount val="1"/>
                <c:pt idx="0">
                  <c:v>30714624.999999996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0D-41F6-910A-6D4F02B82B86}"/>
            </c:ext>
          </c:extLst>
        </c:ser>
        <c:ser>
          <c:idx val="2"/>
          <c:order val="2"/>
          <c:tx>
            <c:strRef>
              <c:f>TD!$C$3</c:f>
              <c:strCache>
                <c:ptCount val="1"/>
                <c:pt idx="0">
                  <c:v>DISPONIBLE.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TD!$A$4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TD!$C$4</c:f>
              <c:numCache>
                <c:formatCode>_(* #,##0.00_);_(* \(#,##0.00\);_(* "-"??_);_(@_)</c:formatCode>
                <c:ptCount val="1"/>
                <c:pt idx="0">
                  <c:v>24288108.139999997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0D-41F6-910A-6D4F02B82B86}"/>
            </c:ext>
          </c:extLst>
        </c:ser>
        <c:ser>
          <c:idx val="3"/>
          <c:order val="3"/>
          <c:tx>
            <c:strRef>
              <c:f>TD!$D$3</c:f>
              <c:strCache>
                <c:ptCount val="1"/>
                <c:pt idx="0">
                  <c:v>EJERCIDO.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TD!$A$4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TD!$D$4</c:f>
              <c:numCache>
                <c:formatCode>_(* #,##0.00_);_(* \(#,##0.00\);_(* "-"??_);_(@_)</c:formatCode>
                <c:ptCount val="1"/>
                <c:pt idx="0">
                  <c:v>6426516.8599999994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0D-41F6-910A-6D4F02B82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1101695"/>
        <c:axId val="330233743"/>
      </c:barChart>
      <c:catAx>
        <c:axId val="511016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0233743"/>
        <c:crosses val="autoZero"/>
        <c:auto val="1"/>
        <c:lblAlgn val="ctr"/>
        <c:lblOffset val="100"/>
        <c:noMultiLvlLbl val="0"/>
      </c:catAx>
      <c:valAx>
        <c:axId val="330233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101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FINANCIERO_JUNIO_2021_RECURSOS PROPIOS_.xlsx]TD!TablaDinámica2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TD!$A$29</c:f>
              <c:strCache>
                <c:ptCount val="1"/>
                <c:pt idx="0">
                  <c:v>ORIGINAL.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TD!$A$30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TD!$A$30</c:f>
              <c:numCache>
                <c:formatCode>_(* #,##0.00_);_(* \(#,##0.00\);_(* "-"??_);_(@_)</c:formatCode>
                <c:ptCount val="1"/>
                <c:pt idx="0">
                  <c:v>12625591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4-4669-8C2F-D0B90DEC65CD}"/>
            </c:ext>
          </c:extLst>
        </c:ser>
        <c:ser>
          <c:idx val="1"/>
          <c:order val="1"/>
          <c:tx>
            <c:strRef>
              <c:f>TD!$B$29</c:f>
              <c:strCache>
                <c:ptCount val="1"/>
                <c:pt idx="0">
                  <c:v>AMPLIACIONES/REDUCCIONES.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TD!$A$30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TD!$B$30</c:f>
              <c:numCache>
                <c:formatCode>_(* #,##0.00_);_(* \(#,##0.00\);_(* "-"??_);_(@_)</c:formatCode>
                <c:ptCount val="1"/>
                <c:pt idx="0">
                  <c:v>-6199074.1400000006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4-4669-8C2F-D0B90DEC65CD}"/>
            </c:ext>
          </c:extLst>
        </c:ser>
        <c:ser>
          <c:idx val="2"/>
          <c:order val="2"/>
          <c:tx>
            <c:strRef>
              <c:f>TD!$C$29</c:f>
              <c:strCache>
                <c:ptCount val="1"/>
                <c:pt idx="0">
                  <c:v>MODIFICADO.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TD!$A$30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TD!$C$30</c:f>
              <c:numCache>
                <c:formatCode>_(* #,##0.00_);_(* \(#,##0.00\);_(* "-"??_);_(@_)</c:formatCode>
                <c:ptCount val="1"/>
                <c:pt idx="0">
                  <c:v>6426516.8599999994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54-4669-8C2F-D0B90DEC65CD}"/>
            </c:ext>
          </c:extLst>
        </c:ser>
        <c:ser>
          <c:idx val="3"/>
          <c:order val="3"/>
          <c:tx>
            <c:strRef>
              <c:f>TD!$D$29</c:f>
              <c:strCache>
                <c:ptCount val="1"/>
                <c:pt idx="0">
                  <c:v>COMPROMETIDO.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TD!$A$30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TD!$D$30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54-4669-8C2F-D0B90DEC65CD}"/>
            </c:ext>
          </c:extLst>
        </c:ser>
        <c:ser>
          <c:idx val="4"/>
          <c:order val="4"/>
          <c:tx>
            <c:strRef>
              <c:f>TD!$E$29</c:f>
              <c:strCache>
                <c:ptCount val="1"/>
                <c:pt idx="0">
                  <c:v>DEVENGADO.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TD!$A$30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TD!$E$30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54-4669-8C2F-D0B90DEC65CD}"/>
            </c:ext>
          </c:extLst>
        </c:ser>
        <c:ser>
          <c:idx val="5"/>
          <c:order val="5"/>
          <c:tx>
            <c:strRef>
              <c:f>TD!$F$29</c:f>
              <c:strCache>
                <c:ptCount val="1"/>
                <c:pt idx="0">
                  <c:v>EJERCIDO.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TD!$A$30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TD!$F$30</c:f>
              <c:numCache>
                <c:formatCode>_(* #,##0.00_);_(* \(#,##0.00\);_(* "-"??_);_(@_)</c:formatCode>
                <c:ptCount val="1"/>
                <c:pt idx="0">
                  <c:v>6426516.8599999994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54-4669-8C2F-D0B90DEC6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790127"/>
        <c:axId val="153991759"/>
      </c:barChart>
      <c:catAx>
        <c:axId val="48790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3991759"/>
        <c:crosses val="autoZero"/>
        <c:auto val="1"/>
        <c:lblAlgn val="ctr"/>
        <c:lblOffset val="100"/>
        <c:noMultiLvlLbl val="0"/>
      </c:catAx>
      <c:valAx>
        <c:axId val="153991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79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FINANCIERO_JUNIO_2021_RECURSOS PROPIOS_.xlsx]TD!TablaDinámica3</c:name>
    <c:fmtId val="0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TD!$A$45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TD!$A$46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TD!$A$46</c:f>
              <c:numCache>
                <c:formatCode>0%</c:formatCode>
                <c:ptCount val="1"/>
                <c:pt idx="0">
                  <c:v>0.2106005986264938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F-4986-B7B1-D32E127A7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236799"/>
        <c:axId val="330856111"/>
      </c:barChart>
      <c:catAx>
        <c:axId val="330236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0856111"/>
        <c:crosses val="autoZero"/>
        <c:auto val="1"/>
        <c:lblAlgn val="ctr"/>
        <c:lblOffset val="100"/>
        <c:noMultiLvlLbl val="0"/>
      </c:catAx>
      <c:valAx>
        <c:axId val="330856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0236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FINANCIERO_JUNIO_2021_RECURSOS PROPIOS_.xlsx]TD!TablaDinámica4</c:name>
    <c:fmtId val="0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TD!$A$56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TD!$A$57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TD!$A$57</c:f>
              <c:numCache>
                <c:formatCode>0%</c:formatCode>
                <c:ptCount val="1"/>
                <c:pt idx="0">
                  <c:v>0.99999999999999989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E-4A76-9D48-1BD3D4A2F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455583"/>
        <c:axId val="330841967"/>
      </c:barChart>
      <c:catAx>
        <c:axId val="331455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0841967"/>
        <c:crosses val="autoZero"/>
        <c:auto val="1"/>
        <c:lblAlgn val="ctr"/>
        <c:lblOffset val="100"/>
        <c:noMultiLvlLbl val="0"/>
      </c:catAx>
      <c:valAx>
        <c:axId val="330841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1455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[REPORTE FINANCIERO_JUNIO_2021_RECURSOS PROPIOS_.xlsx]HT INGRESOS!TablaDinámica12</c:name>
    <c:fmtId val="5"/>
  </c:pivotSource>
  <c:chart>
    <c:autoTitleDeleted val="1"/>
    <c:pivotFmts>
      <c:pivotFmt>
        <c:idx val="0"/>
      </c:pivotFmt>
      <c:pivotFmt>
        <c:idx val="1"/>
      </c:pivotFmt>
      <c:pivotFmt>
        <c:idx val="2"/>
        <c:spPr>
          <a:solidFill>
            <a:schemeClr val="accent4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solidFill>
            <a:schemeClr val="accent4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'HT INGRESOS'!$B$62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'HT INGRESOS'!$B$63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'HT INGRESOS'!$B$63</c:f>
              <c:numCache>
                <c:formatCode>0%</c:formatCode>
                <c:ptCount val="1"/>
                <c:pt idx="0">
                  <c:v>0.48487229227119011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4-42F7-BB79-0617F1778BC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33411888"/>
        <c:axId val="1227340896"/>
      </c:barChart>
      <c:catAx>
        <c:axId val="123341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7340896"/>
        <c:crosses val="autoZero"/>
        <c:auto val="1"/>
        <c:lblAlgn val="ctr"/>
        <c:lblOffset val="100"/>
        <c:noMultiLvlLbl val="0"/>
      </c:catAx>
      <c:valAx>
        <c:axId val="12273408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% PORCENTAJE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341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FINANCIERO_JUNIO_2021_RECURSOS PROPIOS_.xlsx]HT INGRESOS!TablaDinámica9</c:name>
    <c:fmtId val="6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</c:pivotFmt>
      <c:pivotFmt>
        <c:idx val="12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3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'HT INGRESOS'!$B$41</c:f>
              <c:strCache>
                <c:ptCount val="1"/>
                <c:pt idx="0">
                  <c:v>META JUNIO.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'HT INGRESOS'!$B$42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'HT INGRESOS'!$B$42</c:f>
              <c:numCache>
                <c:formatCode>_("$"* #,##0.00_);_("$"* \(#,##0.00\);_("$"* "-"??_);_(@_)</c:formatCode>
                <c:ptCount val="1"/>
                <c:pt idx="0">
                  <c:v>17199832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7-46D0-8145-11F8756DE0DE}"/>
            </c:ext>
          </c:extLst>
        </c:ser>
        <c:ser>
          <c:idx val="1"/>
          <c:order val="1"/>
          <c:tx>
            <c:strRef>
              <c:f>'HT INGRESOS'!$C$41</c:f>
              <c:strCache>
                <c:ptCount val="1"/>
                <c:pt idx="0">
                  <c:v>RECAUDADO JUNIO.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'HT INGRESOS'!$B$42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'HT INGRESOS'!$C$42</c:f>
              <c:numCache>
                <c:formatCode>_("$"* #,##0.00_);_("$"* \(#,##0.00\);_("$"* "-"??_);_(@_)</c:formatCode>
                <c:ptCount val="1"/>
                <c:pt idx="0">
                  <c:v>14892670.630000003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97-46D0-8145-11F8756DE0D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230853232"/>
        <c:axId val="894261248"/>
      </c:barChart>
      <c:catAx>
        <c:axId val="123085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4261248"/>
        <c:crosses val="autoZero"/>
        <c:auto val="1"/>
        <c:lblAlgn val="ctr"/>
        <c:lblOffset val="100"/>
        <c:noMultiLvlLbl val="0"/>
      </c:catAx>
      <c:valAx>
        <c:axId val="8942612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23085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pivotSource>
    <c:name>[REPORTE FINANCIERO_JUNIO_2021_RECURSOS PROPIOS_.xlsx]HT INGRESOS!TablaDinámica13</c:name>
    <c:fmtId val="3"/>
  </c:pivotSource>
  <c:chart>
    <c:autoTitleDeleted val="1"/>
    <c:pivotFmts>
      <c:pivotFmt>
        <c:idx val="0"/>
      </c:pivotFmt>
      <c:pivotFmt>
        <c:idx val="1"/>
      </c:pivotFmt>
      <c:pivotFmt>
        <c:idx val="2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'HT INGRESOS'!$B$83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'HT INGRESOS'!$B$84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'HT INGRESOS'!$B$84</c:f>
              <c:numCache>
                <c:formatCode>0%</c:formatCode>
                <c:ptCount val="1"/>
                <c:pt idx="0">
                  <c:v>0.86586140085554342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30-430D-986C-FB7867C60F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33410688"/>
        <c:axId val="1233785392"/>
      </c:barChart>
      <c:catAx>
        <c:axId val="123341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3785392"/>
        <c:crosses val="autoZero"/>
        <c:auto val="1"/>
        <c:lblAlgn val="ctr"/>
        <c:lblOffset val="100"/>
        <c:noMultiLvlLbl val="0"/>
      </c:catAx>
      <c:valAx>
        <c:axId val="12337853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% PORCENTAJE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3341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FINANCIERO_JUNIO_2021_RECURSOS PROPIOS_.xlsx]TD!TablaDinámica1</c:name>
    <c:fmtId val="2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0"/>
        <c:spPr>
          <a:solidFill>
            <a:schemeClr val="accent6"/>
          </a:solidFill>
          <a:ln w="19050" cap="flat" cmpd="sng" algn="ctr">
            <a:noFill/>
            <a:prstDash val="solid"/>
            <a:miter lim="800000"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1"/>
        <c:spPr>
          <a:solidFill>
            <a:srgbClr val="FF0000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2.7363178719947756E-2"/>
          <c:y val="0.10291225331627978"/>
          <c:w val="0.73668708883004486"/>
          <c:h val="0.7925038764977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TD!$A$3</c:f>
              <c:strCache>
                <c:ptCount val="1"/>
                <c:pt idx="0">
                  <c:v>ORIGINAL ANUAL.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TD!$A$4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TD!$A$4</c:f>
              <c:numCache>
                <c:formatCode>_(* #,##0.00_);_(* \(#,##0.00\);_(* "-"??_);_(@_)</c:formatCode>
                <c:ptCount val="1"/>
                <c:pt idx="0">
                  <c:v>30714625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1-417C-8DC5-1AC512943315}"/>
            </c:ext>
          </c:extLst>
        </c:ser>
        <c:ser>
          <c:idx val="1"/>
          <c:order val="1"/>
          <c:tx>
            <c:strRef>
              <c:f>TD!$B$3</c:f>
              <c:strCache>
                <c:ptCount val="1"/>
                <c:pt idx="0">
                  <c:v>MODIFICADO ANUAL.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TD!$A$4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TD!$B$4</c:f>
              <c:numCache>
                <c:formatCode>_(* #,##0.00_);_(* \(#,##0.00\);_(* "-"??_);_(@_)</c:formatCode>
                <c:ptCount val="1"/>
                <c:pt idx="0">
                  <c:v>30714624.999999996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F1-417C-8DC5-1AC512943315}"/>
            </c:ext>
          </c:extLst>
        </c:ser>
        <c:ser>
          <c:idx val="2"/>
          <c:order val="2"/>
          <c:tx>
            <c:strRef>
              <c:f>TD!$C$3</c:f>
              <c:strCache>
                <c:ptCount val="1"/>
                <c:pt idx="0">
                  <c:v>DISPONIBLE.</c:v>
                </c:pt>
              </c:strCache>
            </c:strRef>
          </c:tx>
          <c:spPr>
            <a:solidFill>
              <a:schemeClr val="accent6"/>
            </a:solidFill>
            <a:ln w="19050" cap="flat" cmpd="sng" algn="ctr">
              <a:noFill/>
              <a:prstDash val="solid"/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TD!$A$4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TD!$C$4</c:f>
              <c:numCache>
                <c:formatCode>_(* #,##0.00_);_(* \(#,##0.00\);_(* "-"??_);_(@_)</c:formatCode>
                <c:ptCount val="1"/>
                <c:pt idx="0">
                  <c:v>24288108.139999997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F1-417C-8DC5-1AC512943315}"/>
            </c:ext>
          </c:extLst>
        </c:ser>
        <c:ser>
          <c:idx val="3"/>
          <c:order val="3"/>
          <c:tx>
            <c:strRef>
              <c:f>TD!$D$3</c:f>
              <c:strCache>
                <c:ptCount val="1"/>
                <c:pt idx="0">
                  <c:v>EJERCIDO.</c:v>
                </c:pt>
              </c:strCache>
            </c:strRef>
          </c:tx>
          <c:spPr>
            <a:solidFill>
              <a:srgbClr val="FF000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TD!$A$4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TD!$D$4</c:f>
              <c:numCache>
                <c:formatCode>_(* #,##0.00_);_(* \(#,##0.00\);_(* "-"??_);_(@_)</c:formatCode>
                <c:ptCount val="1"/>
                <c:pt idx="0">
                  <c:v>6426516.8599999994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F1-417C-8DC5-1AC51294331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1101695"/>
        <c:axId val="330233743"/>
      </c:barChart>
      <c:catAx>
        <c:axId val="51101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0233743"/>
        <c:crosses val="autoZero"/>
        <c:auto val="1"/>
        <c:lblAlgn val="ctr"/>
        <c:lblOffset val="100"/>
        <c:noMultiLvlLbl val="0"/>
      </c:catAx>
      <c:valAx>
        <c:axId val="33023374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crossAx val="51101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FINANCIERO_JUNIO_2021_RECURSOS PROPIOS_.xlsx]TD!TablaDinámica3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</a:t>
            </a:r>
            <a:r>
              <a:rPr lang="en-US" baseline="0"/>
              <a:t> EJERCIDO ANUAL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TD!$A$45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TD!$A$46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TD!$A$46</c:f>
              <c:numCache>
                <c:formatCode>0%</c:formatCode>
                <c:ptCount val="1"/>
                <c:pt idx="0">
                  <c:v>0.2106005986264938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C-4FDF-9B88-D01E3D7E8B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30236799"/>
        <c:axId val="330856111"/>
      </c:barChart>
      <c:catAx>
        <c:axId val="330236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0856111"/>
        <c:crosses val="autoZero"/>
        <c:auto val="1"/>
        <c:lblAlgn val="ctr"/>
        <c:lblOffset val="100"/>
        <c:noMultiLvlLbl val="0"/>
      </c:catAx>
      <c:valAx>
        <c:axId val="33085611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%</a:t>
                </a:r>
                <a:r>
                  <a:rPr lang="es-MX" baseline="0"/>
                  <a:t> PORCENTAJE</a:t>
                </a:r>
                <a:endParaRPr lang="es-MX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0236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FINANCIERO_JUNIO_2021_RECURSOS PROPIOS_.xlsx]TD!TablaDinámica2</c:name>
    <c:fmtId val="2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3"/>
        <c:spPr>
          <a:solidFill>
            <a:srgbClr val="C00000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4"/>
        <c:spPr>
          <a:solidFill>
            <a:schemeClr val="accent2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7"/>
        <c:spPr>
          <a:solidFill>
            <a:srgbClr val="FF0000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2.8043334077408433E-2"/>
          <c:y val="7.5876879026485322E-2"/>
          <c:w val="0.6462715815235982"/>
          <c:h val="0.879678676529070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TD!$A$29</c:f>
              <c:strCache>
                <c:ptCount val="1"/>
                <c:pt idx="0">
                  <c:v>ORIGINAL.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TD!$A$30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TD!$A$30</c:f>
              <c:numCache>
                <c:formatCode>_(* #,##0.00_);_(* \(#,##0.00\);_(* "-"??_);_(@_)</c:formatCode>
                <c:ptCount val="1"/>
                <c:pt idx="0">
                  <c:v>12625591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7A-4B2A-A9CA-B77ABE048D2B}"/>
            </c:ext>
          </c:extLst>
        </c:ser>
        <c:ser>
          <c:idx val="1"/>
          <c:order val="1"/>
          <c:tx>
            <c:strRef>
              <c:f>TD!$B$29</c:f>
              <c:strCache>
                <c:ptCount val="1"/>
                <c:pt idx="0">
                  <c:v>AMPLIACIONES/REDUCCIONES.</c:v>
                </c:pt>
              </c:strCache>
            </c:strRef>
          </c:tx>
          <c:spPr>
            <a:solidFill>
              <a:srgbClr val="C0000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TD!$A$30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TD!$B$30</c:f>
              <c:numCache>
                <c:formatCode>_(* #,##0.00_);_(* \(#,##0.00\);_(* "-"??_);_(@_)</c:formatCode>
                <c:ptCount val="1"/>
                <c:pt idx="0">
                  <c:v>-6199074.1400000006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7A-4B2A-A9CA-B77ABE048D2B}"/>
            </c:ext>
          </c:extLst>
        </c:ser>
        <c:ser>
          <c:idx val="2"/>
          <c:order val="2"/>
          <c:tx>
            <c:strRef>
              <c:f>TD!$C$29</c:f>
              <c:strCache>
                <c:ptCount val="1"/>
                <c:pt idx="0">
                  <c:v>MODIFICADO.</c:v>
                </c:pt>
              </c:strCache>
            </c:strRef>
          </c:tx>
          <c:spPr>
            <a:solidFill>
              <a:schemeClr val="accent2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TD!$A$30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TD!$C$30</c:f>
              <c:numCache>
                <c:formatCode>_(* #,##0.00_);_(* \(#,##0.00\);_(* "-"??_);_(@_)</c:formatCode>
                <c:ptCount val="1"/>
                <c:pt idx="0">
                  <c:v>6426516.8599999994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7A-4B2A-A9CA-B77ABE048D2B}"/>
            </c:ext>
          </c:extLst>
        </c:ser>
        <c:ser>
          <c:idx val="3"/>
          <c:order val="3"/>
          <c:tx>
            <c:strRef>
              <c:f>TD!$D$29</c:f>
              <c:strCache>
                <c:ptCount val="1"/>
                <c:pt idx="0">
                  <c:v>COMPROMETIDO.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TD!$A$30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TD!$D$30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7A-4B2A-A9CA-B77ABE048D2B}"/>
            </c:ext>
          </c:extLst>
        </c:ser>
        <c:ser>
          <c:idx val="4"/>
          <c:order val="4"/>
          <c:tx>
            <c:strRef>
              <c:f>TD!$E$29</c:f>
              <c:strCache>
                <c:ptCount val="1"/>
                <c:pt idx="0">
                  <c:v>DEVENGADO.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TD!$A$30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TD!$E$30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7A-4B2A-A9CA-B77ABE048D2B}"/>
            </c:ext>
          </c:extLst>
        </c:ser>
        <c:ser>
          <c:idx val="5"/>
          <c:order val="5"/>
          <c:tx>
            <c:strRef>
              <c:f>TD!$F$29</c:f>
              <c:strCache>
                <c:ptCount val="1"/>
                <c:pt idx="0">
                  <c:v>EJERCIDO.</c:v>
                </c:pt>
              </c:strCache>
            </c:strRef>
          </c:tx>
          <c:spPr>
            <a:solidFill>
              <a:srgbClr val="FF000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TD!$A$30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TD!$F$30</c:f>
              <c:numCache>
                <c:formatCode>_(* #,##0.00_);_(* \(#,##0.00\);_(* "-"??_);_(@_)</c:formatCode>
                <c:ptCount val="1"/>
                <c:pt idx="0">
                  <c:v>6426516.8599999994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7A-4B2A-A9CA-B77ABE048D2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8790127"/>
        <c:axId val="153991759"/>
      </c:barChart>
      <c:catAx>
        <c:axId val="48790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3991759"/>
        <c:crosses val="autoZero"/>
        <c:auto val="1"/>
        <c:lblAlgn val="ctr"/>
        <c:lblOffset val="100"/>
        <c:noMultiLvlLbl val="0"/>
      </c:catAx>
      <c:valAx>
        <c:axId val="153991759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crossAx val="4879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pivotSource>
    <c:name>[REPORTE FINANCIERO_JUNIO_2021_RECURSOS PROPIOS_.xlsx]TD!TablaDinámica4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EJERCIDO AL</a:t>
            </a:r>
            <a:r>
              <a:rPr lang="en-US" baseline="0"/>
              <a:t> MES DE JUNIO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TD!$A$56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TD!$A$57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TD!$A$57</c:f>
              <c:numCache>
                <c:formatCode>0%</c:formatCode>
                <c:ptCount val="1"/>
                <c:pt idx="0">
                  <c:v>0.99999999999999989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B-4BCE-A9D0-97C4DD9007C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31455583"/>
        <c:axId val="330841967"/>
      </c:barChart>
      <c:catAx>
        <c:axId val="331455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0841967"/>
        <c:crosses val="autoZero"/>
        <c:auto val="1"/>
        <c:lblAlgn val="ctr"/>
        <c:lblOffset val="100"/>
        <c:noMultiLvlLbl val="0"/>
      </c:catAx>
      <c:valAx>
        <c:axId val="330841967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1455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FINANCIERO_JUNIO_2021_RECURSOS PROPIOS_.xlsx]HT INGRESOS!TablaDinámica7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'HT INGRESOS'!$B$24</c:f>
              <c:strCache>
                <c:ptCount val="1"/>
                <c:pt idx="0">
                  <c:v>LEY DE INGRESOS ANUAL.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'HT INGRESOS'!$B$25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'HT INGRESOS'!$B$25</c:f>
              <c:numCache>
                <c:formatCode>_("$"* #,##0.00_);_("$"* \(#,##0.00\);_("$"* "-"??_);_(@_)</c:formatCode>
                <c:ptCount val="1"/>
                <c:pt idx="0">
                  <c:v>30714625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1A-4558-8BA5-22DEBDE7A76C}"/>
            </c:ext>
          </c:extLst>
        </c:ser>
        <c:ser>
          <c:idx val="1"/>
          <c:order val="1"/>
          <c:tx>
            <c:strRef>
              <c:f>'HT INGRESOS'!$C$24</c:f>
              <c:strCache>
                <c:ptCount val="1"/>
                <c:pt idx="0">
                  <c:v>RECAUDADO JUNIO.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'HT INGRESOS'!$B$25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'HT INGRESOS'!$C$25</c:f>
              <c:numCache>
                <c:formatCode>_("$"* #,##0.00_);_("$"* \(#,##0.00\);_("$"* "-"??_);_(@_)</c:formatCode>
                <c:ptCount val="1"/>
                <c:pt idx="0">
                  <c:v>14892670.630000003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3-4F90-8B64-B6C03FB81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7288624"/>
        <c:axId val="892045328"/>
      </c:barChart>
      <c:catAx>
        <c:axId val="122728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2045328"/>
        <c:crosses val="autoZero"/>
        <c:auto val="1"/>
        <c:lblAlgn val="ctr"/>
        <c:lblOffset val="100"/>
        <c:noMultiLvlLbl val="0"/>
      </c:catAx>
      <c:valAx>
        <c:axId val="89204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728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image" Target="../media/image3.png"/><Relationship Id="rId7" Type="http://schemas.openxmlformats.org/officeDocument/2006/relationships/chart" Target="../charts/chart7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57150</xdr:rowOff>
    </xdr:from>
    <xdr:to>
      <xdr:col>2</xdr:col>
      <xdr:colOff>685800</xdr:colOff>
      <xdr:row>7</xdr:row>
      <xdr:rowOff>76200</xdr:rowOff>
    </xdr:to>
    <xdr:pic>
      <xdr:nvPicPr>
        <xdr:cNvPr id="2" name="Imagen 1" descr="Centro de Enseñanza Técnica Industrial - CETI">
          <a:extLst>
            <a:ext uri="{FF2B5EF4-FFF2-40B4-BE49-F238E27FC236}">
              <a16:creationId xmlns:a16="http://schemas.microsoft.com/office/drawing/2014/main" id="{5E1B9191-9EB7-40AC-975C-5288CC228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7150"/>
          <a:ext cx="1809750" cy="180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36978</xdr:colOff>
      <xdr:row>1</xdr:row>
      <xdr:rowOff>47626</xdr:rowOff>
    </xdr:from>
    <xdr:to>
      <xdr:col>21</xdr:col>
      <xdr:colOff>390764</xdr:colOff>
      <xdr:row>8</xdr:row>
      <xdr:rowOff>9526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E6DE71-1E1B-4D47-95A0-BAA32E910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4978" y="238126"/>
          <a:ext cx="1877786" cy="1752600"/>
        </a:xfrm>
        <a:prstGeom prst="rect">
          <a:avLst/>
        </a:prstGeom>
      </xdr:spPr>
    </xdr:pic>
    <xdr:clientData/>
  </xdr:twoCellAnchor>
  <xdr:twoCellAnchor editAs="oneCell">
    <xdr:from>
      <xdr:col>0</xdr:col>
      <xdr:colOff>619125</xdr:colOff>
      <xdr:row>8</xdr:row>
      <xdr:rowOff>114300</xdr:rowOff>
    </xdr:from>
    <xdr:to>
      <xdr:col>2</xdr:col>
      <xdr:colOff>19050</xdr:colOff>
      <xdr:row>12</xdr:row>
      <xdr:rowOff>152400</xdr:rowOff>
    </xdr:to>
    <xdr:pic>
      <xdr:nvPicPr>
        <xdr:cNvPr id="5" name="Imagen 4" descr="Filtering Data Vector SVG Icon - SVG Repo">
          <a:extLst>
            <a:ext uri="{FF2B5EF4-FFF2-40B4-BE49-F238E27FC236}">
              <a16:creationId xmlns:a16="http://schemas.microsoft.com/office/drawing/2014/main" id="{0C4F9F65-E978-4074-B811-E90E8C11E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95500"/>
          <a:ext cx="9239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361949</xdr:colOff>
      <xdr:row>7</xdr:row>
      <xdr:rowOff>161925</xdr:rowOff>
    </xdr:from>
    <xdr:to>
      <xdr:col>6</xdr:col>
      <xdr:colOff>28575</xdr:colOff>
      <xdr:row>34</xdr:row>
      <xdr:rowOff>19050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730614C1-6693-45EE-840D-7B484847F491}"/>
            </a:ext>
          </a:extLst>
        </xdr:cNvPr>
        <xdr:cNvSpPr/>
      </xdr:nvSpPr>
      <xdr:spPr>
        <a:xfrm>
          <a:off x="361949" y="1952625"/>
          <a:ext cx="4238626" cy="5181600"/>
        </a:xfrm>
        <a:prstGeom prst="rect">
          <a:avLst/>
        </a:prstGeom>
        <a:solidFill>
          <a:schemeClr val="tx1">
            <a:lumMod val="95000"/>
            <a:lumOff val="5000"/>
            <a:alpha val="2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314325</xdr:colOff>
      <xdr:row>3</xdr:row>
      <xdr:rowOff>76200</xdr:rowOff>
    </xdr:from>
    <xdr:to>
      <xdr:col>12</xdr:col>
      <xdr:colOff>476250</xdr:colOff>
      <xdr:row>16</xdr:row>
      <xdr:rowOff>171450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93DAD6B9-5A5F-4FAC-9CDD-5FCC0F564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704850</xdr:colOff>
      <xdr:row>3</xdr:row>
      <xdr:rowOff>66675</xdr:rowOff>
    </xdr:from>
    <xdr:to>
      <xdr:col>17</xdr:col>
      <xdr:colOff>342900</xdr:colOff>
      <xdr:row>17</xdr:row>
      <xdr:rowOff>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2A4344AA-F2C7-4955-A128-628CF2F59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304800</xdr:colOff>
      <xdr:row>18</xdr:row>
      <xdr:rowOff>66674</xdr:rowOff>
    </xdr:from>
    <xdr:to>
      <xdr:col>12</xdr:col>
      <xdr:colOff>476250</xdr:colOff>
      <xdr:row>33</xdr:row>
      <xdr:rowOff>76199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FA84B60B-0766-4FCF-9283-240E08F68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714376</xdr:colOff>
      <xdr:row>18</xdr:row>
      <xdr:rowOff>76200</xdr:rowOff>
    </xdr:from>
    <xdr:to>
      <xdr:col>17</xdr:col>
      <xdr:colOff>333375</xdr:colOff>
      <xdr:row>33</xdr:row>
      <xdr:rowOff>95249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97C735AA-50E4-4A2E-A19C-8165D86A73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16</xdr:col>
      <xdr:colOff>552450</xdr:colOff>
      <xdr:row>3</xdr:row>
      <xdr:rowOff>76200</xdr:rowOff>
    </xdr:from>
    <xdr:to>
      <xdr:col>18</xdr:col>
      <xdr:colOff>400169</xdr:colOff>
      <xdr:row>6</xdr:row>
      <xdr:rowOff>22905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93D8CB0C-1F54-4F33-8640-F6D967D76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744450" y="1104900"/>
          <a:ext cx="1371719" cy="518205"/>
        </a:xfrm>
        <a:prstGeom prst="rect">
          <a:avLst/>
        </a:prstGeom>
      </xdr:spPr>
    </xdr:pic>
    <xdr:clientData/>
  </xdr:twoCellAnchor>
  <xdr:twoCellAnchor editAs="oneCell">
    <xdr:from>
      <xdr:col>16</xdr:col>
      <xdr:colOff>628650</xdr:colOff>
      <xdr:row>18</xdr:row>
      <xdr:rowOff>57150</xdr:rowOff>
    </xdr:from>
    <xdr:to>
      <xdr:col>18</xdr:col>
      <xdr:colOff>323956</xdr:colOff>
      <xdr:row>21</xdr:row>
      <xdr:rowOff>40434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820650" y="4124325"/>
          <a:ext cx="1219306" cy="554784"/>
        </a:xfrm>
        <a:prstGeom prst="rect">
          <a:avLst/>
        </a:prstGeom>
      </xdr:spPr>
    </xdr:pic>
    <xdr:clientData/>
  </xdr:twoCellAnchor>
  <xdr:twoCellAnchor editAs="oneCell">
    <xdr:from>
      <xdr:col>0</xdr:col>
      <xdr:colOff>528636</xdr:colOff>
      <xdr:row>13</xdr:row>
      <xdr:rowOff>119062</xdr:rowOff>
    </xdr:from>
    <xdr:to>
      <xdr:col>5</xdr:col>
      <xdr:colOff>690562</xdr:colOff>
      <xdr:row>33</xdr:row>
      <xdr:rowOff>95250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CLASIFICADOR POR RUBRO DE INGRESOS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LASIFICADOR POR RUBRO DE INGRESO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28636" y="3226593"/>
              <a:ext cx="3971926" cy="378618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57150</xdr:rowOff>
    </xdr:from>
    <xdr:to>
      <xdr:col>2</xdr:col>
      <xdr:colOff>685800</xdr:colOff>
      <xdr:row>7</xdr:row>
      <xdr:rowOff>0</xdr:rowOff>
    </xdr:to>
    <xdr:pic>
      <xdr:nvPicPr>
        <xdr:cNvPr id="2" name="Imagen 1" descr="Centro de Enseñanza Técnica Industrial - CETI">
          <a:extLst>
            <a:ext uri="{FF2B5EF4-FFF2-40B4-BE49-F238E27FC236}">
              <a16:creationId xmlns:a16="http://schemas.microsoft.com/office/drawing/2014/main" id="{42F8DA62-F49E-4D6B-AD89-178933540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7150"/>
          <a:ext cx="1809750" cy="180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75078</xdr:colOff>
      <xdr:row>0</xdr:row>
      <xdr:rowOff>85726</xdr:rowOff>
    </xdr:from>
    <xdr:to>
      <xdr:col>21</xdr:col>
      <xdr:colOff>428864</xdr:colOff>
      <xdr:row>6</xdr:row>
      <xdr:rowOff>161926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736312E-AB45-4815-971D-112F77AC0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3078" y="85726"/>
          <a:ext cx="1877786" cy="1752600"/>
        </a:xfrm>
        <a:prstGeom prst="rect">
          <a:avLst/>
        </a:prstGeom>
      </xdr:spPr>
    </xdr:pic>
    <xdr:clientData/>
  </xdr:twoCellAnchor>
  <xdr:twoCellAnchor editAs="oneCell">
    <xdr:from>
      <xdr:col>0</xdr:col>
      <xdr:colOff>619125</xdr:colOff>
      <xdr:row>8</xdr:row>
      <xdr:rowOff>114300</xdr:rowOff>
    </xdr:from>
    <xdr:to>
      <xdr:col>2</xdr:col>
      <xdr:colOff>19050</xdr:colOff>
      <xdr:row>12</xdr:row>
      <xdr:rowOff>152400</xdr:rowOff>
    </xdr:to>
    <xdr:pic>
      <xdr:nvPicPr>
        <xdr:cNvPr id="4" name="Imagen 3" descr="Filtering Data Vector SVG Icon - SVG Repo">
          <a:extLst>
            <a:ext uri="{FF2B5EF4-FFF2-40B4-BE49-F238E27FC236}">
              <a16:creationId xmlns:a16="http://schemas.microsoft.com/office/drawing/2014/main" id="{C7CD4322-77AC-4636-903D-316F9C16E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95500"/>
          <a:ext cx="9239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361948</xdr:colOff>
      <xdr:row>7</xdr:row>
      <xdr:rowOff>161925</xdr:rowOff>
    </xdr:from>
    <xdr:to>
      <xdr:col>6</xdr:col>
      <xdr:colOff>380999</xdr:colOff>
      <xdr:row>34</xdr:row>
      <xdr:rowOff>19050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AF7017F5-7DEE-4A25-AC1B-1B24CB4247D6}"/>
            </a:ext>
          </a:extLst>
        </xdr:cNvPr>
        <xdr:cNvSpPr/>
      </xdr:nvSpPr>
      <xdr:spPr>
        <a:xfrm>
          <a:off x="361948" y="1952625"/>
          <a:ext cx="4591051" cy="5181600"/>
        </a:xfrm>
        <a:prstGeom prst="rect">
          <a:avLst/>
        </a:prstGeom>
        <a:solidFill>
          <a:schemeClr val="tx1">
            <a:lumMod val="95000"/>
            <a:lumOff val="5000"/>
            <a:alpha val="28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495300</xdr:colOff>
      <xdr:row>3</xdr:row>
      <xdr:rowOff>95249</xdr:rowOff>
    </xdr:from>
    <xdr:to>
      <xdr:col>13</xdr:col>
      <xdr:colOff>123826</xdr:colOff>
      <xdr:row>18</xdr:row>
      <xdr:rowOff>66675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AABC487-40A3-4A47-B39B-E5634A98C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276225</xdr:colOff>
      <xdr:row>3</xdr:row>
      <xdr:rowOff>104775</xdr:rowOff>
    </xdr:from>
    <xdr:to>
      <xdr:col>18</xdr:col>
      <xdr:colOff>247650</xdr:colOff>
      <xdr:row>18</xdr:row>
      <xdr:rowOff>66675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36B0891E-CF44-4D11-9EB8-75A79D4172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17</xdr:col>
      <xdr:colOff>38100</xdr:colOff>
      <xdr:row>3</xdr:row>
      <xdr:rowOff>76200</xdr:rowOff>
    </xdr:from>
    <xdr:to>
      <xdr:col>18</xdr:col>
      <xdr:colOff>647819</xdr:colOff>
      <xdr:row>6</xdr:row>
      <xdr:rowOff>22905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B2ACC97-DF71-474C-B86C-53EBF3AC9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992100" y="1104900"/>
          <a:ext cx="1371719" cy="518205"/>
        </a:xfrm>
        <a:prstGeom prst="rect">
          <a:avLst/>
        </a:prstGeom>
      </xdr:spPr>
    </xdr:pic>
    <xdr:clientData/>
  </xdr:twoCellAnchor>
  <xdr:twoCellAnchor>
    <xdr:from>
      <xdr:col>6</xdr:col>
      <xdr:colOff>485774</xdr:colOff>
      <xdr:row>19</xdr:row>
      <xdr:rowOff>38100</xdr:rowOff>
    </xdr:from>
    <xdr:to>
      <xdr:col>13</xdr:col>
      <xdr:colOff>133350</xdr:colOff>
      <xdr:row>35</xdr:row>
      <xdr:rowOff>133350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B71E4442-7264-4377-88CA-381F968C9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352425</xdr:colOff>
      <xdr:row>19</xdr:row>
      <xdr:rowOff>38100</xdr:rowOff>
    </xdr:from>
    <xdr:to>
      <xdr:col>18</xdr:col>
      <xdr:colOff>228600</xdr:colOff>
      <xdr:row>35</xdr:row>
      <xdr:rowOff>152400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19E679A9-2BDA-4491-86DC-BC8DF5A091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557892</xdr:colOff>
      <xdr:row>18</xdr:row>
      <xdr:rowOff>40821</xdr:rowOff>
    </xdr:from>
    <xdr:to>
      <xdr:col>19</xdr:col>
      <xdr:colOff>367392</xdr:colOff>
      <xdr:row>21</xdr:row>
      <xdr:rowOff>0</xdr:rowOff>
    </xdr:to>
    <xdr:sp macro="" textlink="">
      <xdr:nvSpPr>
        <xdr:cNvPr id="6" name="Pentágono 5"/>
        <xdr:cNvSpPr/>
      </xdr:nvSpPr>
      <xdr:spPr>
        <a:xfrm flipH="1">
          <a:off x="13511892" y="4204607"/>
          <a:ext cx="1333500" cy="530679"/>
        </a:xfrm>
        <a:prstGeom prst="homePlate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 b="1">
              <a:latin typeface="Montserrat" panose="00000500000000000000" pitchFamily="2" charset="0"/>
            </a:rPr>
            <a:t>JUNIO</a:t>
          </a:r>
        </a:p>
      </xdr:txBody>
    </xdr:sp>
    <xdr:clientData/>
  </xdr:twoCellAnchor>
  <xdr:twoCellAnchor editAs="oneCell">
    <xdr:from>
      <xdr:col>0</xdr:col>
      <xdr:colOff>593269</xdr:colOff>
      <xdr:row>13</xdr:row>
      <xdr:rowOff>183698</xdr:rowOff>
    </xdr:from>
    <xdr:to>
      <xdr:col>3</xdr:col>
      <xdr:colOff>136069</xdr:colOff>
      <xdr:row>24</xdr:row>
      <xdr:rowOff>176894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8" name="PROGRAMA PRESUPUESTARI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GRAMA PRESUPUESTARIO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93269" y="3394984"/>
              <a:ext cx="1828800" cy="208869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511627</xdr:colOff>
      <xdr:row>11</xdr:row>
      <xdr:rowOff>129268</xdr:rowOff>
    </xdr:from>
    <xdr:to>
      <xdr:col>6</xdr:col>
      <xdr:colOff>54427</xdr:colOff>
      <xdr:row>19</xdr:row>
      <xdr:rowOff>40822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9" name="CAPITUL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PITULO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797627" y="2850697"/>
              <a:ext cx="1828800" cy="154441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484412</xdr:colOff>
      <xdr:row>20</xdr:row>
      <xdr:rowOff>20410</xdr:rowOff>
    </xdr:from>
    <xdr:to>
      <xdr:col>6</xdr:col>
      <xdr:colOff>27212</xdr:colOff>
      <xdr:row>33</xdr:row>
      <xdr:rowOff>68035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0" name="OBJETO DEL GAST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BJETO DEL GASTO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770412" y="4565196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452437</xdr:colOff>
      <xdr:row>20</xdr:row>
      <xdr:rowOff>14287</xdr:rowOff>
    </xdr:from>
    <xdr:to>
      <xdr:col>5</xdr:col>
      <xdr:colOff>823912</xdr:colOff>
      <xdr:row>34</xdr:row>
      <xdr:rowOff>42862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5BC6EEFE-AE55-45C8-BC6A-1BB132557E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404812</xdr:colOff>
      <xdr:row>36</xdr:row>
      <xdr:rowOff>119062</xdr:rowOff>
    </xdr:from>
    <xdr:to>
      <xdr:col>5</xdr:col>
      <xdr:colOff>938212</xdr:colOff>
      <xdr:row>51</xdr:row>
      <xdr:rowOff>4762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E1FEA5B-003F-4540-966D-2642E2E61C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252412</xdr:colOff>
      <xdr:row>57</xdr:row>
      <xdr:rowOff>185737</xdr:rowOff>
    </xdr:from>
    <xdr:to>
      <xdr:col>5</xdr:col>
      <xdr:colOff>871537</xdr:colOff>
      <xdr:row>72</xdr:row>
      <xdr:rowOff>71437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DAC145FB-0BC7-4398-8987-63FFCC5EF4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252412</xdr:colOff>
      <xdr:row>72</xdr:row>
      <xdr:rowOff>185737</xdr:rowOff>
    </xdr:from>
    <xdr:to>
      <xdr:col>5</xdr:col>
      <xdr:colOff>871537</xdr:colOff>
      <xdr:row>87</xdr:row>
      <xdr:rowOff>71437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348E483B-F3F8-4BB2-A122-C315F4935E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847725</xdr:colOff>
      <xdr:row>8</xdr:row>
      <xdr:rowOff>85725</xdr:rowOff>
    </xdr:from>
    <xdr:to>
      <xdr:col>4</xdr:col>
      <xdr:colOff>200025</xdr:colOff>
      <xdr:row>21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CLASIFICADOR POR RUBRO DE INGRESO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LASIFICADOR POR RUBRO DE INGRESO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43550" y="16097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214312</xdr:colOff>
      <xdr:row>5</xdr:row>
      <xdr:rowOff>100012</xdr:rowOff>
    </xdr:from>
    <xdr:to>
      <xdr:col>6</xdr:col>
      <xdr:colOff>614362</xdr:colOff>
      <xdr:row>19</xdr:row>
      <xdr:rowOff>176212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D22D355-9454-42B8-8D7E-B9B907C3C9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576262</xdr:colOff>
      <xdr:row>20</xdr:row>
      <xdr:rowOff>166687</xdr:rowOff>
    </xdr:from>
    <xdr:to>
      <xdr:col>12</xdr:col>
      <xdr:colOff>576262</xdr:colOff>
      <xdr:row>35</xdr:row>
      <xdr:rowOff>52387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8F6030E-C0B4-4D9C-9C1C-3DF591A040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1747837</xdr:colOff>
      <xdr:row>38</xdr:row>
      <xdr:rowOff>176212</xdr:rowOff>
    </xdr:from>
    <xdr:to>
      <xdr:col>4</xdr:col>
      <xdr:colOff>833437</xdr:colOff>
      <xdr:row>53</xdr:row>
      <xdr:rowOff>61912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55EEF4E-1B07-4ED8-94C0-85BECFC749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1757362</xdr:colOff>
      <xdr:row>54</xdr:row>
      <xdr:rowOff>42862</xdr:rowOff>
    </xdr:from>
    <xdr:to>
      <xdr:col>4</xdr:col>
      <xdr:colOff>842962</xdr:colOff>
      <xdr:row>68</xdr:row>
      <xdr:rowOff>119062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DF8DDEB5-F55A-4075-BE75-57C1326711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561975</xdr:colOff>
      <xdr:row>5</xdr:row>
      <xdr:rowOff>180975</xdr:rowOff>
    </xdr:from>
    <xdr:to>
      <xdr:col>6</xdr:col>
      <xdr:colOff>647700</xdr:colOff>
      <xdr:row>19</xdr:row>
      <xdr:rowOff>38100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PROGRAMA PRESUPUESTARI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GRAMA PRESUPUESTARI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876800" y="11334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171450</xdr:colOff>
      <xdr:row>8</xdr:row>
      <xdr:rowOff>85725</xdr:rowOff>
    </xdr:from>
    <xdr:to>
      <xdr:col>7</xdr:col>
      <xdr:colOff>361950</xdr:colOff>
      <xdr:row>21</xdr:row>
      <xdr:rowOff>133350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CAPITUL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PITUL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353050" y="16097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647700</xdr:colOff>
      <xdr:row>10</xdr:row>
      <xdr:rowOff>180975</xdr:rowOff>
    </xdr:from>
    <xdr:to>
      <xdr:col>8</xdr:col>
      <xdr:colOff>76200</xdr:colOff>
      <xdr:row>24</xdr:row>
      <xdr:rowOff>38100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OBJETO DEL GAST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BJETO DEL GAST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29300" y="20859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partamento" refreshedDate="44397.634310532405" createdVersion="6" refreshedVersion="6" minRefreshableVersion="3" recordCount="14">
  <cacheSource type="worksheet">
    <worksheetSource ref="B4:G18" sheet="HT INGRESOS"/>
  </cacheSource>
  <cacheFields count="8">
    <cacheField name="CLASIFICADOR POR RUBRO DE INGRESOS" numFmtId="0">
      <sharedItems count="16">
        <s v="71001-INSCRIPCIONES EDUCACIÓN MEDIA SUPERIOR   PROPIOS"/>
        <s v="71002-REINSCRIPCIONES  EDUCACIÓN MEDIA SUPERIOR   PROPIOS"/>
        <s v="71003-SERVICIOS ESCOLARES EDUCACION MEDIA SUPERIOR PROPIOS "/>
        <s v="71004-INSCRIPCIONES EDUCACION SUPERIOR PROPIOS "/>
        <s v="71005-REINSCRIPCIONES  EDUCACIÓN SUPERIOR  PROPIOS"/>
        <s v="71006-SERVICIOS ESCOLARES  EDUCACIÓN SUPERIOR  PROPIOS"/>
        <s v="71007-CURSOS ABIERTOS Y CERRADOS   CETI  PROPIOS"/>
        <s v="71008-CURSOS PROPEDEUTICOS  CETI  PROPIOS"/>
        <s v="71009-CURSOS DE ACREDITACION  CETI PROPIOS"/>
        <s v="71010-CURSOS DE NIVELACION CETI PROPIOS"/>
        <s v="71013-INTERESES INVERSION MDD   CETI  PROPIOS"/>
        <s v="71018-RECUPERACIONES SEGUROS CETI PROPIOS"/>
        <s v="71019-RECARGOS Y OTROS INGRESOS   CETI  PROPIOS"/>
        <s v="71020-ARRENDAMIENTO DE INMUEBLES   CETI  PROPIOS"/>
        <s v="71009-CURSOS DE ACREDITACION   CETI  PROPIOS" u="1"/>
        <s v="71010-CURSOS DE NIVELACION   CETI  PROPIOS" u="1"/>
      </sharedItems>
    </cacheField>
    <cacheField name="LEY DE INGRESOS ANUAL" numFmtId="43">
      <sharedItems containsSemiMixedTypes="0" containsString="0" containsNumber="1" containsInteger="1" minValue="0" maxValue="7707048"/>
    </cacheField>
    <cacheField name="META JUNIO" numFmtId="43">
      <sharedItems containsSemiMixedTypes="0" containsString="0" containsNumber="1" containsInteger="1" minValue="0" maxValue="3627316"/>
    </cacheField>
    <cacheField name="RECAUDADO JUNIO" numFmtId="43">
      <sharedItems containsSemiMixedTypes="0" containsString="0" containsNumber="1" minValue="0" maxValue="4094390"/>
    </cacheField>
    <cacheField name="% CAPTACIÓN ANUAL" numFmtId="9">
      <sharedItems containsSemiMixedTypes="0" containsString="0" containsNumber="1" minValue="0" maxValue="0.83471556136866409"/>
    </cacheField>
    <cacheField name="% CAPTACIÓN JUNIO" numFmtId="9">
      <sharedItems containsSemiMixedTypes="0" containsString="0" containsNumber="1" minValue="0" maxValue="1.3228861705394614"/>
    </cacheField>
    <cacheField name="Campo1" numFmtId="0" formula="(1/'LEY DE INGRESOS ANUAL')*'RECAUDADO JUNIO'" databaseField="0"/>
    <cacheField name="Campo2" numFmtId="0" formula="( 1/'META JUNIO')*'RECAUDADO JUNIO'" databaseField="0"/>
  </cacheFields>
  <extLst>
    <ext xmlns:x14="http://schemas.microsoft.com/office/spreadsheetml/2009/9/main" uri="{725AE2AE-9491-48be-B2B4-4EB974FC3084}">
      <x14:pivotCacheDefinition pivotCacheId="735295749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epartamento" refreshedDate="44397.652143865744" createdVersion="6" refreshedVersion="6" minRefreshableVersion="3" recordCount="77">
  <cacheSource type="worksheet">
    <worksheetSource ref="B1:O78" sheet="HT EGRESOS"/>
  </cacheSource>
  <cacheFields count="16">
    <cacheField name="PROGRAMA PRESUPUESTARIO" numFmtId="0">
      <sharedItems/>
    </cacheField>
    <cacheField name="CAPITULO" numFmtId="0">
      <sharedItems/>
    </cacheField>
    <cacheField name="OBJETO DEL GASTO" numFmtId="0">
      <sharedItems/>
    </cacheField>
    <cacheField name="FF" numFmtId="0">
      <sharedItems/>
    </cacheField>
    <cacheField name="FUENTE DE FINANCIAMIENTO" numFmtId="0">
      <sharedItems/>
    </cacheField>
    <cacheField name="ORIGINAL ANUAL" numFmtId="43">
      <sharedItems containsSemiMixedTypes="0" containsString="0" containsNumber="1" containsInteger="1" minValue="0" maxValue="5000000"/>
    </cacheField>
    <cacheField name="MODIFICADO ANUAL" numFmtId="43">
      <sharedItems containsSemiMixedTypes="0" containsString="0" containsNumber="1" minValue="0" maxValue="4135744"/>
    </cacheField>
    <cacheField name="ORIGINAL" numFmtId="43">
      <sharedItems containsSemiMixedTypes="0" containsString="0" containsNumber="1" containsInteger="1" minValue="0" maxValue="2067936"/>
    </cacheField>
    <cacheField name="AMPLIACIONES/REDUCCIONES" numFmtId="43">
      <sharedItems containsSemiMixedTypes="0" containsString="0" containsNumber="1" minValue="-1343759" maxValue="746760.13"/>
    </cacheField>
    <cacheField name="MODIFICADO" numFmtId="43">
      <sharedItems containsSemiMixedTypes="0" containsString="0" containsNumber="1" minValue="0" maxValue="1617812"/>
    </cacheField>
    <cacheField name="COMPROMETIDO" numFmtId="43">
      <sharedItems containsSemiMixedTypes="0" containsString="0" containsNumber="1" containsInteger="1" minValue="0" maxValue="0"/>
    </cacheField>
    <cacheField name="DEVENGADO" numFmtId="43">
      <sharedItems containsSemiMixedTypes="0" containsString="0" containsNumber="1" containsInteger="1" minValue="0" maxValue="0"/>
    </cacheField>
    <cacheField name="DISPONIBLE" numFmtId="43">
      <sharedItems containsSemiMixedTypes="0" containsString="0" containsNumber="1" minValue="0" maxValue="3498447.7800000003"/>
    </cacheField>
    <cacheField name="EJERCIDO" numFmtId="43">
      <sharedItems containsSemiMixedTypes="0" containsString="0" containsNumber="1" minValue="0" maxValue="1617812"/>
    </cacheField>
    <cacheField name="PORCENTAJE EJERCIDO" numFmtId="0" formula="(1/'MODIFICADO ANUAL')*EJERCIDO" databaseField="0"/>
    <cacheField name="PORCENTAJE EJERCIDO TRIMESTRAL" numFmtId="0" formula="(1/MODIFICADO)*EJERCIDO" databaseField="0"/>
  </cacheFields>
  <extLst>
    <ext xmlns:x14="http://schemas.microsoft.com/office/spreadsheetml/2009/9/main" uri="{725AE2AE-9491-48be-B2B4-4EB974FC3084}">
      <x14:pivotCacheDefinition pivotCacheId="735295750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epartamento" refreshedDate="44397.653190393517" createdVersion="6" refreshedVersion="6" minRefreshableVersion="3" recordCount="79">
  <cacheSource type="worksheet">
    <worksheetSource ref="B1:O80" sheet="HT EGRESOS"/>
  </cacheSource>
  <cacheFields count="16">
    <cacheField name="PROGRAMA PRESUPUESTARIO" numFmtId="0">
      <sharedItems count="6">
        <s v="O001"/>
        <s v="E007"/>
        <s v="S243"/>
        <s v="E010"/>
        <s v="M001"/>
        <s v="E021"/>
      </sharedItems>
    </cacheField>
    <cacheField name="CAPITULO" numFmtId="0">
      <sharedItems count="4">
        <s v="1000"/>
        <s v="3000"/>
        <s v="2000"/>
        <s v="4000"/>
      </sharedItems>
    </cacheField>
    <cacheField name="OBJETO DEL GASTO" numFmtId="0">
      <sharedItems count="49">
        <s v="12101"/>
        <s v="35201"/>
        <s v="21101"/>
        <s v="21601"/>
        <s v="21701"/>
        <s v="22104"/>
        <s v="26105"/>
        <s v="31101"/>
        <s v="31603"/>
        <s v="31701"/>
        <s v="31801"/>
        <s v="32301"/>
        <s v="32302"/>
        <s v="32502"/>
        <s v="32701"/>
        <s v="33401"/>
        <s v="33601"/>
        <s v="33603"/>
        <s v="33604"/>
        <s v="33801"/>
        <s v="33901"/>
        <s v="35101"/>
        <s v="35301"/>
        <s v="35801"/>
        <s v="35901"/>
        <s v="39501"/>
        <s v="39801"/>
        <s v="44101"/>
        <s v="44102"/>
        <s v="44103"/>
        <s v="43901"/>
        <s v="26103"/>
        <s v="29201"/>
        <s v="31301"/>
        <s v="31401"/>
        <s v="33104"/>
        <s v="33602"/>
        <s v="33605"/>
        <s v="34101"/>
        <s v="34501"/>
        <s v="35701"/>
        <s v="37104"/>
        <s v="37504"/>
        <s v="38201"/>
        <s v="38301"/>
        <s v="39202"/>
        <s v="32903"/>
        <s v="33304"/>
        <s v="35501"/>
      </sharedItems>
    </cacheField>
    <cacheField name="FF" numFmtId="0">
      <sharedItems/>
    </cacheField>
    <cacheField name="FUENTE DE FINANCIAMIENTO" numFmtId="0">
      <sharedItems/>
    </cacheField>
    <cacheField name="ORIGINAL ANUAL" numFmtId="43">
      <sharedItems containsSemiMixedTypes="0" containsString="0" containsNumber="1" containsInteger="1" minValue="0" maxValue="5000000"/>
    </cacheField>
    <cacheField name="MODIFICADO ANUAL" numFmtId="43">
      <sharedItems containsSemiMixedTypes="0" containsString="0" containsNumber="1" minValue="0" maxValue="4135744"/>
    </cacheField>
    <cacheField name="ORIGINAL" numFmtId="43">
      <sharedItems containsSemiMixedTypes="0" containsString="0" containsNumber="1" containsInteger="1" minValue="0" maxValue="2067936"/>
    </cacheField>
    <cacheField name="AMPLIACIONES/REDUCCIONES" numFmtId="43">
      <sharedItems containsSemiMixedTypes="0" containsString="0" containsNumber="1" minValue="-1343759" maxValue="746760.13"/>
    </cacheField>
    <cacheField name="MODIFICADO" numFmtId="43">
      <sharedItems containsSemiMixedTypes="0" containsString="0" containsNumber="1" minValue="0" maxValue="1617812"/>
    </cacheField>
    <cacheField name="COMPROMETIDO" numFmtId="43">
      <sharedItems containsSemiMixedTypes="0" containsString="0" containsNumber="1" containsInteger="1" minValue="0" maxValue="0"/>
    </cacheField>
    <cacheField name="DEVENGADO" numFmtId="43">
      <sharedItems containsSemiMixedTypes="0" containsString="0" containsNumber="1" containsInteger="1" minValue="0" maxValue="0"/>
    </cacheField>
    <cacheField name="DISPONIBLE" numFmtId="43">
      <sharedItems containsSemiMixedTypes="0" containsString="0" containsNumber="1" minValue="0" maxValue="3498447.7800000003"/>
    </cacheField>
    <cacheField name="EJERCIDO" numFmtId="43">
      <sharedItems containsSemiMixedTypes="0" containsString="0" containsNumber="1" minValue="0" maxValue="1617812"/>
    </cacheField>
    <cacheField name="PORCENTAJE EJERCIDO" numFmtId="0" formula="(1/'MODIFICADO ANUAL')*EJERCIDO" databaseField="0"/>
    <cacheField name="PORCENTAJE EJERCIDO TRIMESTRAL" numFmtId="0" formula="(1/MODIFICADO)*EJERCIDO" databaseField="0"/>
  </cacheFields>
  <extLst>
    <ext xmlns:x14="http://schemas.microsoft.com/office/spreadsheetml/2009/9/main" uri="{725AE2AE-9491-48be-B2B4-4EB974FC3084}">
      <x14:pivotCacheDefinition pivotCacheId="73529575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x v="0"/>
    <n v="2834989"/>
    <n v="1421289"/>
    <n v="991402"/>
    <n v="0.3497022387035717"/>
    <n v="0.69753723556574343"/>
  </r>
  <r>
    <x v="1"/>
    <n v="7707048"/>
    <n v="3627316"/>
    <n v="4094390"/>
    <n v="0.53125269234082884"/>
    <n v="1.1287657320178337"/>
  </r>
  <r>
    <x v="2"/>
    <n v="4160299"/>
    <n v="2789597"/>
    <n v="1953675"/>
    <n v="0.46959966098590505"/>
    <n v="0.70034309615331536"/>
  </r>
  <r>
    <x v="3"/>
    <n v="1433338"/>
    <n v="745911"/>
    <n v="872616"/>
    <n v="0.60879987832597759"/>
    <n v="1.1698661100318939"/>
  </r>
  <r>
    <x v="4"/>
    <n v="4489460"/>
    <n v="2038281"/>
    <n v="2386786"/>
    <n v="0.53164211285989849"/>
    <n v="1.170979859989864"/>
  </r>
  <r>
    <x v="5"/>
    <n v="1238580"/>
    <n v="781520"/>
    <n v="1033862"/>
    <n v="0.83471556136866409"/>
    <n v="1.3228861705394614"/>
  </r>
  <r>
    <x v="6"/>
    <n v="550000"/>
    <n v="250000"/>
    <n v="172413.8"/>
    <n v="0.31347963636363635"/>
    <n v="0.68965519999999991"/>
  </r>
  <r>
    <x v="7"/>
    <n v="3125695"/>
    <n v="2172630"/>
    <n v="1298580"/>
    <n v="0.41545320320760659"/>
    <n v="0.59769956228165866"/>
  </r>
  <r>
    <x v="8"/>
    <n v="839900"/>
    <n v="781800"/>
    <n v="563992"/>
    <n v="0.67149898797475882"/>
    <n v="0.72140189306728053"/>
  </r>
  <r>
    <x v="9"/>
    <n v="2007120"/>
    <n v="1531390"/>
    <n v="487770"/>
    <n v="0.24301984933636253"/>
    <n v="0.3185145521389065"/>
  </r>
  <r>
    <x v="10"/>
    <n v="2000000"/>
    <n v="900000"/>
    <n v="920789.15"/>
    <n v="0.46039457499999997"/>
    <n v="1.0230990555555555"/>
  </r>
  <r>
    <x v="11"/>
    <n v="0"/>
    <n v="0"/>
    <n v="108693.13"/>
    <n v="0"/>
    <n v="0"/>
  </r>
  <r>
    <x v="12"/>
    <n v="50000"/>
    <n v="21000"/>
    <n v="7701.55"/>
    <n v="0.15403100000000003"/>
    <n v="0.36674047619047623"/>
  </r>
  <r>
    <x v="13"/>
    <n v="278196"/>
    <n v="139098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7">
  <r>
    <s v="O001"/>
    <s v="1000"/>
    <s v="12101"/>
    <s v="14"/>
    <s v="RECURSOS PROPIOS"/>
    <n v="570700"/>
    <n v="570700"/>
    <n v="285348"/>
    <n v="0"/>
    <n v="285348"/>
    <n v="0"/>
    <n v="0"/>
    <n v="285352"/>
    <n v="285348"/>
  </r>
  <r>
    <s v="O001"/>
    <s v="3000"/>
    <s v="35201"/>
    <s v="14"/>
    <s v="RECURSOS PROPIOS"/>
    <n v="16000"/>
    <n v="16000"/>
    <n v="0"/>
    <n v="0"/>
    <n v="0"/>
    <n v="0"/>
    <n v="0"/>
    <n v="0"/>
    <n v="0"/>
  </r>
  <r>
    <s v="E007"/>
    <s v="1000"/>
    <s v="12101"/>
    <s v="14"/>
    <s v="RECURSOS PROPIOS"/>
    <n v="1807685"/>
    <n v="1807685"/>
    <n v="903840"/>
    <n v="0"/>
    <n v="903840"/>
    <n v="0"/>
    <n v="0"/>
    <n v="903845"/>
    <n v="903840"/>
  </r>
  <r>
    <s v="E007"/>
    <s v="2000"/>
    <s v="21101"/>
    <s v="14"/>
    <s v="RECURSOS PROPIOS"/>
    <n v="206762"/>
    <n v="8743.7999999999993"/>
    <n v="206762"/>
    <n v="-206106.6"/>
    <n v="655.4"/>
    <n v="0"/>
    <n v="0"/>
    <n v="8088.4"/>
    <n v="655.4"/>
  </r>
  <r>
    <s v="E007"/>
    <s v="2000"/>
    <s v="21601"/>
    <s v="14"/>
    <s v="RECURSOS PROPIOS"/>
    <n v="6354"/>
    <n v="0"/>
    <n v="6354"/>
    <n v="-6354"/>
    <n v="0"/>
    <n v="0"/>
    <n v="0"/>
    <n v="0"/>
    <n v="0"/>
  </r>
  <r>
    <s v="E007"/>
    <s v="2000"/>
    <s v="21701"/>
    <s v="14"/>
    <s v="RECURSOS PROPIOS"/>
    <n v="331453"/>
    <n v="0"/>
    <n v="331453"/>
    <n v="-331453"/>
    <n v="0"/>
    <n v="0"/>
    <n v="0"/>
    <n v="0"/>
    <n v="0"/>
  </r>
  <r>
    <s v="E007"/>
    <s v="2000"/>
    <s v="22104"/>
    <s v="14"/>
    <s v="RECURSOS PROPIOS"/>
    <n v="94147"/>
    <n v="60138"/>
    <n v="42799"/>
    <n v="-32464.46"/>
    <n v="10334.540000000001"/>
    <n v="0"/>
    <n v="0"/>
    <n v="49803.46"/>
    <n v="10334.540000000001"/>
  </r>
  <r>
    <s v="E007"/>
    <s v="2000"/>
    <s v="26105"/>
    <s v="14"/>
    <s v="RECURSOS PROPIOS"/>
    <n v="27581"/>
    <n v="3355.62"/>
    <n v="27581"/>
    <n v="-24258.67"/>
    <n v="3322.33"/>
    <n v="0"/>
    <n v="0"/>
    <n v="33.289999999999964"/>
    <n v="3322.33"/>
  </r>
  <r>
    <s v="E007"/>
    <s v="3000"/>
    <s v="31101"/>
    <s v="14"/>
    <s v="RECURSOS PROPIOS"/>
    <n v="938000"/>
    <n v="495498"/>
    <n v="480914"/>
    <n v="-380914"/>
    <n v="100000"/>
    <n v="0"/>
    <n v="0"/>
    <n v="395498"/>
    <n v="100000"/>
  </r>
  <r>
    <s v="E007"/>
    <s v="3000"/>
    <s v="31603"/>
    <s v="14"/>
    <s v="RECURSOS PROPIOS"/>
    <n v="201000"/>
    <n v="201000"/>
    <n v="91368"/>
    <n v="-40892.33"/>
    <n v="50475.67"/>
    <n v="0"/>
    <n v="0"/>
    <n v="150524.33000000002"/>
    <n v="50475.67"/>
  </r>
  <r>
    <s v="E007"/>
    <s v="3000"/>
    <s v="31701"/>
    <s v="14"/>
    <s v="RECURSOS PROPIOS"/>
    <n v="20000"/>
    <n v="18144"/>
    <n v="20000"/>
    <n v="-20000"/>
    <n v="0"/>
    <n v="0"/>
    <n v="0"/>
    <n v="18144"/>
    <n v="0"/>
  </r>
  <r>
    <s v="E007"/>
    <s v="3000"/>
    <s v="31801"/>
    <s v="14"/>
    <s v="RECURSOS PROPIOS"/>
    <n v="50000"/>
    <n v="50000"/>
    <n v="22730"/>
    <n v="-22730"/>
    <n v="0"/>
    <n v="0"/>
    <n v="0"/>
    <n v="50000"/>
    <n v="0"/>
  </r>
  <r>
    <s v="E007"/>
    <s v="3000"/>
    <s v="32301"/>
    <s v="14"/>
    <s v="RECURSOS PROPIOS"/>
    <n v="5000000"/>
    <n v="818754.17"/>
    <n v="1343759"/>
    <n v="-1343759"/>
    <n v="0"/>
    <n v="0"/>
    <n v="0"/>
    <n v="818754.17"/>
    <n v="0"/>
  </r>
  <r>
    <s v="E007"/>
    <s v="3000"/>
    <s v="32302"/>
    <s v="14"/>
    <s v="RECURSOS PROPIOS"/>
    <n v="221605"/>
    <n v="27857"/>
    <n v="100732"/>
    <n v="-100732"/>
    <n v="0"/>
    <n v="0"/>
    <n v="0"/>
    <n v="27857"/>
    <n v="0"/>
  </r>
  <r>
    <s v="E007"/>
    <s v="3000"/>
    <s v="32502"/>
    <s v="14"/>
    <s v="RECURSOS PROPIOS"/>
    <n v="8526"/>
    <n v="0"/>
    <n v="8526"/>
    <n v="-8526"/>
    <n v="0"/>
    <n v="0"/>
    <n v="0"/>
    <n v="0"/>
    <n v="0"/>
  </r>
  <r>
    <s v="E007"/>
    <s v="3000"/>
    <s v="32701"/>
    <s v="14"/>
    <s v="RECURSOS PROPIOS"/>
    <n v="743608"/>
    <n v="446255.27"/>
    <n v="0"/>
    <n v="0"/>
    <n v="0"/>
    <n v="0"/>
    <n v="0"/>
    <n v="0"/>
    <n v="0"/>
  </r>
  <r>
    <s v="E007"/>
    <s v="3000"/>
    <s v="33401"/>
    <s v="14"/>
    <s v="RECURSOS PROPIOS"/>
    <n v="311300"/>
    <n v="311300"/>
    <n v="141500"/>
    <n v="-141500"/>
    <n v="0"/>
    <n v="0"/>
    <n v="0"/>
    <n v="311300"/>
    <n v="0"/>
  </r>
  <r>
    <s v="E007"/>
    <s v="3000"/>
    <s v="33601"/>
    <s v="14"/>
    <s v="RECURSOS PROPIOS"/>
    <n v="0"/>
    <n v="1856"/>
    <n v="0"/>
    <n v="1856"/>
    <n v="1856"/>
    <n v="0"/>
    <n v="0"/>
    <n v="0"/>
    <n v="1856"/>
  </r>
  <r>
    <s v="E007"/>
    <s v="3000"/>
    <s v="33603"/>
    <s v="14"/>
    <s v="RECURSOS PROPIOS"/>
    <n v="410150"/>
    <n v="0"/>
    <n v="205075"/>
    <n v="-205075"/>
    <n v="0"/>
    <n v="0"/>
    <n v="0"/>
    <n v="0"/>
    <n v="0"/>
  </r>
  <r>
    <s v="E007"/>
    <s v="3000"/>
    <s v="33604"/>
    <s v="14"/>
    <s v="RECURSOS PROPIOS"/>
    <n v="182500"/>
    <n v="182500"/>
    <n v="182500"/>
    <n v="-157457.22"/>
    <n v="25042.78"/>
    <n v="0"/>
    <n v="0"/>
    <n v="157457.22"/>
    <n v="25042.78"/>
  </r>
  <r>
    <s v="E007"/>
    <s v="3000"/>
    <s v="33801"/>
    <s v="14"/>
    <s v="RECURSOS PROPIOS"/>
    <n v="604301"/>
    <n v="604301"/>
    <n v="274685"/>
    <n v="-227255.67"/>
    <n v="47429.33"/>
    <n v="0"/>
    <n v="0"/>
    <n v="556871.67000000004"/>
    <n v="47429.33"/>
  </r>
  <r>
    <s v="E007"/>
    <s v="3000"/>
    <s v="33901"/>
    <s v="14"/>
    <s v="RECURSOS PROPIOS"/>
    <n v="0"/>
    <n v="0"/>
    <n v="0"/>
    <n v="0"/>
    <n v="0"/>
    <n v="0"/>
    <n v="0"/>
    <n v="0"/>
    <n v="0"/>
  </r>
  <r>
    <s v="E007"/>
    <s v="3000"/>
    <s v="35101"/>
    <s v="14"/>
    <s v="RECURSOS PROPIOS"/>
    <n v="8287"/>
    <n v="2052022"/>
    <n v="0"/>
    <n v="0"/>
    <n v="0"/>
    <n v="0"/>
    <n v="0"/>
    <n v="0"/>
    <n v="0"/>
  </r>
  <r>
    <s v="E007"/>
    <s v="3000"/>
    <s v="35201"/>
    <s v="14"/>
    <s v="RECURSOS PROPIOS"/>
    <n v="162756"/>
    <n v="162756"/>
    <n v="0"/>
    <n v="0"/>
    <n v="0"/>
    <n v="0"/>
    <n v="0"/>
    <n v="162756"/>
    <n v="0"/>
  </r>
  <r>
    <s v="E007"/>
    <s v="3000"/>
    <s v="35301"/>
    <s v="14"/>
    <s v="RECURSOS PROPIOS"/>
    <n v="33000"/>
    <n v="33000"/>
    <n v="0"/>
    <n v="0"/>
    <n v="0"/>
    <n v="0"/>
    <n v="0"/>
    <n v="0"/>
    <n v="0"/>
  </r>
  <r>
    <s v="E007"/>
    <s v="3000"/>
    <s v="35801"/>
    <s v="14"/>
    <s v="RECURSOS PROPIOS"/>
    <n v="1000000"/>
    <n v="1000000"/>
    <n v="500002"/>
    <n v="-500002"/>
    <n v="0"/>
    <n v="0"/>
    <n v="0"/>
    <n v="1000000"/>
    <n v="0"/>
  </r>
  <r>
    <s v="E007"/>
    <s v="3000"/>
    <s v="35901"/>
    <s v="14"/>
    <s v="RECURSOS PROPIOS"/>
    <n v="219236"/>
    <n v="219236"/>
    <n v="109622"/>
    <n v="-18269"/>
    <n v="91353"/>
    <n v="0"/>
    <n v="0"/>
    <n v="127883"/>
    <n v="91353"/>
  </r>
  <r>
    <s v="E007"/>
    <s v="3000"/>
    <s v="39501"/>
    <s v="14"/>
    <s v="RECURSOS PROPIOS"/>
    <n v="0"/>
    <n v="126270.75"/>
    <n v="0"/>
    <n v="126270.75"/>
    <n v="126270.75"/>
    <n v="0"/>
    <n v="0"/>
    <n v="0"/>
    <n v="126270.75"/>
  </r>
  <r>
    <s v="E007"/>
    <s v="3000"/>
    <s v="39801"/>
    <s v="14"/>
    <s v="RECURSOS PROPIOS"/>
    <n v="0"/>
    <n v="3957578.39"/>
    <n v="0"/>
    <n v="459130.61"/>
    <n v="459130.61"/>
    <n v="0"/>
    <n v="0"/>
    <n v="3498447.7800000003"/>
    <n v="459130.61"/>
  </r>
  <r>
    <s v="E007"/>
    <s v="4000"/>
    <s v="44101"/>
    <s v="14"/>
    <s v="RECURSOS PROPIOS"/>
    <n v="181225"/>
    <n v="181225"/>
    <n v="82375"/>
    <n v="-46791.67"/>
    <n v="35583.33"/>
    <n v="0"/>
    <n v="0"/>
    <n v="145641.66999999998"/>
    <n v="35583.33"/>
  </r>
  <r>
    <s v="E007"/>
    <s v="4000"/>
    <s v="44102"/>
    <s v="14"/>
    <s v="RECURSOS PROPIOS"/>
    <n v="1078353"/>
    <n v="1078353"/>
    <n v="490161"/>
    <n v="-490161"/>
    <n v="0"/>
    <n v="0"/>
    <n v="0"/>
    <n v="1078353"/>
    <n v="0"/>
  </r>
  <r>
    <s v="E007"/>
    <s v="4000"/>
    <s v="44103"/>
    <s v="14"/>
    <s v="RECURSOS PROPIOS"/>
    <n v="314090"/>
    <n v="314090"/>
    <n v="142772"/>
    <n v="-129588.6"/>
    <n v="13183.4"/>
    <n v="0"/>
    <n v="0"/>
    <n v="300906.59999999998"/>
    <n v="13183.4"/>
  </r>
  <r>
    <s v="S243"/>
    <s v="4000"/>
    <s v="43901"/>
    <s v="14"/>
    <s v="RECURSOS PROPIOS"/>
    <n v="457987"/>
    <n v="0"/>
    <n v="457987"/>
    <n v="-457987"/>
    <n v="0"/>
    <n v="0"/>
    <n v="0"/>
    <n v="0"/>
    <n v="0"/>
  </r>
  <r>
    <s v="E010"/>
    <s v="1000"/>
    <s v="12101"/>
    <s v="14"/>
    <s v="RECURSOS PROPIOS"/>
    <n v="4135744"/>
    <n v="4135744"/>
    <n v="2067936"/>
    <n v="-450124"/>
    <n v="1617812"/>
    <n v="0"/>
    <n v="0"/>
    <n v="2517932"/>
    <n v="1617812"/>
  </r>
  <r>
    <s v="E010"/>
    <s v="2000"/>
    <s v="26103"/>
    <s v="14"/>
    <s v="RECURSOS PROPIOS"/>
    <n v="0"/>
    <n v="29712"/>
    <n v="0"/>
    <n v="0"/>
    <n v="0"/>
    <n v="0"/>
    <n v="0"/>
    <n v="0"/>
    <n v="0"/>
  </r>
  <r>
    <s v="E010"/>
    <s v="2000"/>
    <s v="29201"/>
    <s v="14"/>
    <s v="RECURSOS PROPIOS"/>
    <n v="5372"/>
    <n v="5372"/>
    <n v="5372"/>
    <n v="-5372"/>
    <n v="0"/>
    <n v="0"/>
    <n v="0"/>
    <n v="5372"/>
    <n v="0"/>
  </r>
  <r>
    <s v="E010"/>
    <s v="3000"/>
    <s v="31101"/>
    <s v="14"/>
    <s v="RECURSOS PROPIOS"/>
    <n v="620314"/>
    <n v="460900.02"/>
    <n v="363952"/>
    <n v="-334834"/>
    <n v="29118"/>
    <n v="0"/>
    <n v="0"/>
    <n v="431782.02"/>
    <n v="29118"/>
  </r>
  <r>
    <s v="E010"/>
    <s v="3000"/>
    <s v="31301"/>
    <s v="14"/>
    <s v="RECURSOS PROPIOS"/>
    <n v="150131"/>
    <n v="150131"/>
    <n v="150131"/>
    <n v="-13769"/>
    <n v="136362"/>
    <n v="0"/>
    <n v="0"/>
    <n v="13769"/>
    <n v="136362"/>
  </r>
  <r>
    <s v="E010"/>
    <s v="3000"/>
    <s v="31401"/>
    <s v="14"/>
    <s v="RECURSOS PROPIOS"/>
    <n v="0"/>
    <n v="135962.82"/>
    <n v="0"/>
    <n v="68826.649999999994"/>
    <n v="68826.649999999994"/>
    <n v="0"/>
    <n v="0"/>
    <n v="67136.170000000013"/>
    <n v="68826.649999999994"/>
  </r>
  <r>
    <s v="E010"/>
    <s v="3000"/>
    <s v="31603"/>
    <s v="14"/>
    <s v="RECURSOS PROPIOS"/>
    <n v="99000"/>
    <n v="99000"/>
    <n v="45000"/>
    <n v="-8601"/>
    <n v="36399"/>
    <n v="0"/>
    <n v="0"/>
    <n v="62601"/>
    <n v="36399"/>
  </r>
  <r>
    <s v="E010"/>
    <s v="3000"/>
    <s v="31801"/>
    <s v="14"/>
    <s v="RECURSOS PROPIOS"/>
    <n v="7644"/>
    <n v="7644"/>
    <n v="3480"/>
    <n v="-3480"/>
    <n v="0"/>
    <n v="0"/>
    <n v="0"/>
    <n v="7644"/>
    <n v="0"/>
  </r>
  <r>
    <s v="E010"/>
    <s v="3000"/>
    <s v="32302"/>
    <s v="14"/>
    <s v="RECURSOS PROPIOS"/>
    <n v="73095"/>
    <n v="0"/>
    <n v="56000"/>
    <n v="-56000"/>
    <n v="0"/>
    <n v="0"/>
    <n v="0"/>
    <n v="0"/>
    <n v="0"/>
  </r>
  <r>
    <s v="E010"/>
    <s v="3000"/>
    <s v="32701"/>
    <s v="14"/>
    <s v="RECURSOS PROPIOS"/>
    <n v="1005000"/>
    <n v="0"/>
    <n v="0"/>
    <n v="0"/>
    <n v="0"/>
    <n v="0"/>
    <n v="0"/>
    <n v="0"/>
    <n v="0"/>
  </r>
  <r>
    <s v="E010"/>
    <s v="3000"/>
    <s v="33104"/>
    <s v="14"/>
    <s v="RECURSOS PROPIOS"/>
    <n v="400000"/>
    <n v="787808"/>
    <n v="181822"/>
    <n v="59964.87"/>
    <n v="241786.87"/>
    <n v="0"/>
    <n v="0"/>
    <n v="546021.13"/>
    <n v="241786.87"/>
  </r>
  <r>
    <s v="E010"/>
    <s v="3000"/>
    <s v="33401"/>
    <s v="14"/>
    <s v="RECURSOS PROPIOS"/>
    <n v="115500"/>
    <n v="115500"/>
    <n v="52500"/>
    <n v="-52500"/>
    <n v="0"/>
    <n v="0"/>
    <n v="0"/>
    <n v="115500"/>
    <n v="0"/>
  </r>
  <r>
    <s v="E010"/>
    <s v="3000"/>
    <s v="33602"/>
    <s v="14"/>
    <s v="RECURSOS PROPIOS"/>
    <n v="3110"/>
    <n v="0"/>
    <n v="3110"/>
    <n v="-3110"/>
    <n v="0"/>
    <n v="0"/>
    <n v="0"/>
    <n v="0"/>
    <n v="0"/>
  </r>
  <r>
    <s v="E010"/>
    <s v="3000"/>
    <s v="33603"/>
    <s v="14"/>
    <s v="RECURSOS PROPIOS"/>
    <n v="179850"/>
    <n v="0"/>
    <n v="89925"/>
    <n v="-89925"/>
    <n v="0"/>
    <n v="0"/>
    <n v="0"/>
    <n v="0"/>
    <n v="0"/>
  </r>
  <r>
    <s v="E010"/>
    <s v="3000"/>
    <s v="33604"/>
    <s v="14"/>
    <s v="RECURSOS PROPIOS"/>
    <n v="82500"/>
    <n v="82500"/>
    <n v="82500"/>
    <n v="-12301.2"/>
    <n v="70198.8"/>
    <n v="0"/>
    <n v="0"/>
    <n v="12301.199999999997"/>
    <n v="70198.8"/>
  </r>
  <r>
    <s v="E010"/>
    <s v="3000"/>
    <s v="33605"/>
    <s v="14"/>
    <s v="RECURSOS PROPIOS"/>
    <n v="24974"/>
    <n v="24246.47"/>
    <n v="24974"/>
    <n v="-21976"/>
    <n v="2998"/>
    <n v="0"/>
    <n v="0"/>
    <n v="21248.47"/>
    <n v="2998"/>
  </r>
  <r>
    <s v="E010"/>
    <s v="3000"/>
    <s v="33801"/>
    <s v="14"/>
    <s v="RECURSOS PROPIOS"/>
    <n v="584756"/>
    <n v="584756"/>
    <n v="265802"/>
    <n v="-200733.19"/>
    <n v="65068.81"/>
    <n v="0"/>
    <n v="0"/>
    <n v="519687.19"/>
    <n v="65068.81"/>
  </r>
  <r>
    <s v="E010"/>
    <s v="3000"/>
    <s v="34101"/>
    <s v="14"/>
    <s v="RECURSOS PROPIOS"/>
    <n v="60000"/>
    <n v="60000"/>
    <n v="30000"/>
    <n v="-29916.48"/>
    <n v="83.52"/>
    <n v="0"/>
    <n v="0"/>
    <n v="59916.480000000003"/>
    <n v="83.52"/>
  </r>
  <r>
    <s v="E010"/>
    <s v="3000"/>
    <s v="34501"/>
    <s v="14"/>
    <s v="RECURSOS PROPIOS"/>
    <n v="150000"/>
    <n v="147500"/>
    <n v="150000"/>
    <n v="-150000"/>
    <n v="0"/>
    <n v="0"/>
    <n v="0"/>
    <n v="147500"/>
    <n v="0"/>
  </r>
  <r>
    <s v="E010"/>
    <s v="3000"/>
    <s v="35101"/>
    <s v="14"/>
    <s v="RECURSOS PROPIOS"/>
    <n v="2768285"/>
    <n v="1068285"/>
    <n v="0"/>
    <n v="0"/>
    <n v="0"/>
    <n v="0"/>
    <n v="0"/>
    <n v="0"/>
    <n v="0"/>
  </r>
  <r>
    <s v="E010"/>
    <s v="3000"/>
    <s v="35201"/>
    <s v="14"/>
    <s v="RECURSOS PROPIOS"/>
    <n v="88044"/>
    <n v="90544"/>
    <n v="0"/>
    <n v="2500"/>
    <n v="2500"/>
    <n v="0"/>
    <n v="0"/>
    <n v="88044"/>
    <n v="2500"/>
  </r>
  <r>
    <s v="E010"/>
    <s v="3000"/>
    <s v="35301"/>
    <s v="14"/>
    <s v="RECURSOS PROPIOS"/>
    <n v="33000"/>
    <n v="33000"/>
    <n v="0"/>
    <n v="0"/>
    <n v="0"/>
    <n v="0"/>
    <n v="0"/>
    <n v="0"/>
    <n v="0"/>
  </r>
  <r>
    <s v="E010"/>
    <s v="3000"/>
    <s v="35701"/>
    <s v="14"/>
    <s v="RECURSOS PROPIOS"/>
    <n v="759800"/>
    <n v="759800"/>
    <n v="0"/>
    <n v="15602"/>
    <n v="15602"/>
    <n v="0"/>
    <n v="0"/>
    <n v="744198"/>
    <n v="15602"/>
  </r>
  <r>
    <s v="E010"/>
    <s v="3000"/>
    <s v="35801"/>
    <s v="14"/>
    <s v="RECURSOS PROPIOS"/>
    <n v="1084744"/>
    <n v="1084744"/>
    <n v="542374"/>
    <n v="-542374"/>
    <n v="0"/>
    <n v="0"/>
    <n v="0"/>
    <n v="1084744"/>
    <n v="0"/>
  </r>
  <r>
    <s v="E010"/>
    <s v="3000"/>
    <s v="35901"/>
    <s v="14"/>
    <s v="RECURSOS PROPIOS"/>
    <n v="66000"/>
    <n v="66000"/>
    <n v="33000"/>
    <n v="-4098.7299999999996"/>
    <n v="28901.27"/>
    <n v="0"/>
    <n v="0"/>
    <n v="37098.729999999996"/>
    <n v="28901.27"/>
  </r>
  <r>
    <s v="E010"/>
    <s v="3000"/>
    <s v="37104"/>
    <s v="14"/>
    <s v="RECURSOS PROPIOS"/>
    <n v="0"/>
    <n v="43819.99"/>
    <n v="0"/>
    <n v="9914"/>
    <n v="9914"/>
    <n v="0"/>
    <n v="0"/>
    <n v="33905.99"/>
    <n v="9914"/>
  </r>
  <r>
    <s v="E010"/>
    <s v="3000"/>
    <s v="37504"/>
    <s v="14"/>
    <s v="RECURSOS PROPIOS"/>
    <n v="180368"/>
    <n v="28173.4"/>
    <n v="90188"/>
    <n v="-87654"/>
    <n v="2534"/>
    <n v="0"/>
    <n v="0"/>
    <n v="25639.4"/>
    <n v="2534"/>
  </r>
  <r>
    <s v="E010"/>
    <s v="3000"/>
    <s v="38201"/>
    <s v="14"/>
    <s v="RECURSOS PROPIOS"/>
    <n v="184913"/>
    <n v="184913"/>
    <n v="0"/>
    <n v="45356.53"/>
    <n v="45356.53"/>
    <n v="0"/>
    <n v="0"/>
    <n v="139556.47"/>
    <n v="45356.53"/>
  </r>
  <r>
    <s v="E010"/>
    <s v="3000"/>
    <s v="38301"/>
    <s v="14"/>
    <s v="RECURSOS PROPIOS"/>
    <n v="34510"/>
    <n v="60588"/>
    <n v="34510"/>
    <n v="26078"/>
    <n v="60588"/>
    <n v="0"/>
    <n v="0"/>
    <n v="0"/>
    <n v="60588"/>
  </r>
  <r>
    <s v="E010"/>
    <s v="3000"/>
    <s v="39202"/>
    <s v="14"/>
    <s v="RECURSOS PROPIOS"/>
    <n v="0"/>
    <n v="9695.5300000000007"/>
    <n v="0"/>
    <n v="2467.5300000000002"/>
    <n v="2467.5300000000002"/>
    <n v="0"/>
    <n v="0"/>
    <n v="7228"/>
    <n v="2467.5300000000002"/>
  </r>
  <r>
    <s v="E010"/>
    <s v="3000"/>
    <s v="39501"/>
    <s v="14"/>
    <s v="RECURSOS PROPIOS"/>
    <n v="0"/>
    <n v="14562"/>
    <n v="0"/>
    <n v="14562"/>
    <n v="14562"/>
    <n v="0"/>
    <n v="0"/>
    <n v="0"/>
    <n v="14562"/>
  </r>
  <r>
    <s v="E010"/>
    <s v="3000"/>
    <s v="39801"/>
    <s v="14"/>
    <s v="RECURSOS PROPIOS"/>
    <n v="100000"/>
    <n v="2725752.77"/>
    <n v="100000"/>
    <n v="746760.13"/>
    <n v="846760.13"/>
    <n v="0"/>
    <n v="0"/>
    <n v="1878992.6400000001"/>
    <n v="846760.13"/>
  </r>
  <r>
    <s v="S243"/>
    <s v="4000"/>
    <s v="43901"/>
    <s v="14"/>
    <s v="RECURSOS PROPIOS"/>
    <n v="210567"/>
    <n v="668554"/>
    <n v="457987"/>
    <n v="-457987"/>
    <n v="0"/>
    <n v="0"/>
    <n v="0"/>
    <n v="668554"/>
    <n v="0"/>
  </r>
  <r>
    <s v="M001"/>
    <s v="3000"/>
    <s v="32903"/>
    <s v="14"/>
    <s v="RECURSOS PROPIOS"/>
    <n v="43000"/>
    <n v="43000"/>
    <n v="15000"/>
    <n v="-15000"/>
    <n v="0"/>
    <n v="0"/>
    <n v="0"/>
    <n v="43000"/>
    <n v="0"/>
  </r>
  <r>
    <s v="M001"/>
    <s v="3000"/>
    <s v="33104"/>
    <s v="14"/>
    <s v="RECURSOS PROPIOS"/>
    <n v="404000"/>
    <n v="404000"/>
    <n v="183638"/>
    <n v="-51143.87"/>
    <n v="132494.13"/>
    <n v="0"/>
    <n v="0"/>
    <n v="271505.87"/>
    <n v="132494.13"/>
  </r>
  <r>
    <s v="M001"/>
    <s v="3000"/>
    <s v="33304"/>
    <s v="14"/>
    <s v="RECURSOS PROPIOS"/>
    <n v="315000"/>
    <n v="315000"/>
    <n v="143184"/>
    <n v="-143184"/>
    <n v="0"/>
    <n v="0"/>
    <n v="0"/>
    <n v="315000"/>
    <n v="0"/>
  </r>
  <r>
    <s v="M001"/>
    <s v="3000"/>
    <s v="33602"/>
    <s v="14"/>
    <s v="RECURSOS PROPIOS"/>
    <n v="2361"/>
    <n v="511.38"/>
    <n v="2361"/>
    <n v="-2361"/>
    <n v="0"/>
    <n v="0"/>
    <n v="0"/>
    <n v="511.38"/>
    <n v="0"/>
  </r>
  <r>
    <s v="M001"/>
    <s v="3000"/>
    <s v="33604"/>
    <s v="14"/>
    <s v="RECURSOS PROPIOS"/>
    <n v="20000"/>
    <n v="20000"/>
    <n v="20000"/>
    <n v="-20000"/>
    <n v="0"/>
    <n v="0"/>
    <n v="0"/>
    <n v="20000"/>
    <n v="0"/>
  </r>
  <r>
    <s v="M001"/>
    <s v="3000"/>
    <s v="35201"/>
    <s v="14"/>
    <s v="RECURSOS PROPIOS"/>
    <n v="30000"/>
    <n v="30000"/>
    <n v="0"/>
    <n v="0"/>
    <n v="0"/>
    <n v="0"/>
    <n v="0"/>
    <n v="0"/>
    <n v="0"/>
  </r>
  <r>
    <s v="M001"/>
    <s v="3000"/>
    <s v="35301"/>
    <s v="14"/>
    <s v="RECURSOS PROPIOS"/>
    <n v="10000"/>
    <n v="10000"/>
    <n v="0"/>
    <n v="0"/>
    <n v="0"/>
    <n v="0"/>
    <n v="0"/>
    <n v="0"/>
    <n v="0"/>
  </r>
  <r>
    <s v="M001"/>
    <s v="3000"/>
    <s v="35501"/>
    <s v="14"/>
    <s v="RECURSOS PROPIOS"/>
    <n v="60000"/>
    <n v="60000"/>
    <n v="0"/>
    <n v="0"/>
    <n v="0"/>
    <n v="0"/>
    <n v="0"/>
    <n v="0"/>
    <n v="0"/>
  </r>
  <r>
    <s v="M001"/>
    <s v="3000"/>
    <s v="35801"/>
    <s v="14"/>
    <s v="RECURSOS PROPIOS"/>
    <n v="15000"/>
    <n v="15000"/>
    <n v="10000"/>
    <n v="-10000"/>
    <n v="0"/>
    <n v="0"/>
    <n v="0"/>
    <n v="15000"/>
    <n v="0"/>
  </r>
  <r>
    <s v="M001"/>
    <s v="3000"/>
    <s v="39501"/>
    <s v="14"/>
    <s v="RECURSOS PROPIOS"/>
    <n v="2000"/>
    <n v="2000"/>
    <n v="2000"/>
    <n v="0"/>
    <n v="2000"/>
    <n v="0"/>
    <n v="0"/>
    <n v="0"/>
    <n v="2000"/>
  </r>
  <r>
    <s v="M001"/>
    <s v="3000"/>
    <s v="39801"/>
    <s v="14"/>
    <s v="RECURSOS PROPIOS"/>
    <n v="1200000"/>
    <n v="1201849.6200000001"/>
    <n v="960000"/>
    <n v="-119641.52"/>
    <n v="840358.48"/>
    <n v="0"/>
    <n v="0"/>
    <n v="361491.14000000013"/>
    <n v="840358.4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9">
  <r>
    <x v="0"/>
    <x v="0"/>
    <x v="0"/>
    <s v="14"/>
    <s v="RECURSOS PROPIOS"/>
    <n v="570700"/>
    <n v="570700"/>
    <n v="285348"/>
    <n v="0"/>
    <n v="285348"/>
    <n v="0"/>
    <n v="0"/>
    <n v="285352"/>
    <n v="285348"/>
  </r>
  <r>
    <x v="0"/>
    <x v="1"/>
    <x v="1"/>
    <s v="14"/>
    <s v="RECURSOS PROPIOS"/>
    <n v="16000"/>
    <n v="16000"/>
    <n v="0"/>
    <n v="0"/>
    <n v="0"/>
    <n v="0"/>
    <n v="0"/>
    <n v="16000"/>
    <n v="0"/>
  </r>
  <r>
    <x v="1"/>
    <x v="0"/>
    <x v="0"/>
    <s v="14"/>
    <s v="RECURSOS PROPIOS"/>
    <n v="1807685"/>
    <n v="1807685"/>
    <n v="903840"/>
    <n v="0"/>
    <n v="903840"/>
    <n v="0"/>
    <n v="0"/>
    <n v="903845"/>
    <n v="903840"/>
  </r>
  <r>
    <x v="1"/>
    <x v="2"/>
    <x v="2"/>
    <s v="14"/>
    <s v="RECURSOS PROPIOS"/>
    <n v="206762"/>
    <n v="8743.7999999999993"/>
    <n v="206762"/>
    <n v="-206106.6"/>
    <n v="655.4"/>
    <n v="0"/>
    <n v="0"/>
    <n v="8088.4"/>
    <n v="655.4"/>
  </r>
  <r>
    <x v="1"/>
    <x v="2"/>
    <x v="3"/>
    <s v="14"/>
    <s v="RECURSOS PROPIOS"/>
    <n v="6354"/>
    <n v="0"/>
    <n v="6354"/>
    <n v="-6354"/>
    <n v="0"/>
    <n v="0"/>
    <n v="0"/>
    <n v="0"/>
    <n v="0"/>
  </r>
  <r>
    <x v="1"/>
    <x v="2"/>
    <x v="4"/>
    <s v="14"/>
    <s v="RECURSOS PROPIOS"/>
    <n v="331453"/>
    <n v="0"/>
    <n v="331453"/>
    <n v="-331453"/>
    <n v="0"/>
    <n v="0"/>
    <n v="0"/>
    <n v="0"/>
    <n v="0"/>
  </r>
  <r>
    <x v="1"/>
    <x v="2"/>
    <x v="5"/>
    <s v="14"/>
    <s v="RECURSOS PROPIOS"/>
    <n v="94147"/>
    <n v="60138"/>
    <n v="42799"/>
    <n v="-32464.46"/>
    <n v="10334.540000000001"/>
    <n v="0"/>
    <n v="0"/>
    <n v="49803.46"/>
    <n v="10334.540000000001"/>
  </r>
  <r>
    <x v="1"/>
    <x v="2"/>
    <x v="6"/>
    <s v="14"/>
    <s v="RECURSOS PROPIOS"/>
    <n v="27581"/>
    <n v="3355.62"/>
    <n v="27581"/>
    <n v="-24258.67"/>
    <n v="3322.33"/>
    <n v="0"/>
    <n v="0"/>
    <n v="33.289999999999964"/>
    <n v="3322.33"/>
  </r>
  <r>
    <x v="1"/>
    <x v="1"/>
    <x v="7"/>
    <s v="14"/>
    <s v="RECURSOS PROPIOS"/>
    <n v="938000"/>
    <n v="495498"/>
    <n v="480914"/>
    <n v="-380914"/>
    <n v="100000"/>
    <n v="0"/>
    <n v="0"/>
    <n v="395498"/>
    <n v="100000"/>
  </r>
  <r>
    <x v="1"/>
    <x v="1"/>
    <x v="8"/>
    <s v="14"/>
    <s v="RECURSOS PROPIOS"/>
    <n v="201000"/>
    <n v="201000"/>
    <n v="91368"/>
    <n v="-40892.33"/>
    <n v="50475.67"/>
    <n v="0"/>
    <n v="0"/>
    <n v="150524.33000000002"/>
    <n v="50475.67"/>
  </r>
  <r>
    <x v="1"/>
    <x v="1"/>
    <x v="9"/>
    <s v="14"/>
    <s v="RECURSOS PROPIOS"/>
    <n v="20000"/>
    <n v="18144"/>
    <n v="20000"/>
    <n v="-20000"/>
    <n v="0"/>
    <n v="0"/>
    <n v="0"/>
    <n v="18144"/>
    <n v="0"/>
  </r>
  <r>
    <x v="1"/>
    <x v="1"/>
    <x v="10"/>
    <s v="14"/>
    <s v="RECURSOS PROPIOS"/>
    <n v="50000"/>
    <n v="50000"/>
    <n v="22730"/>
    <n v="-22730"/>
    <n v="0"/>
    <n v="0"/>
    <n v="0"/>
    <n v="50000"/>
    <n v="0"/>
  </r>
  <r>
    <x v="1"/>
    <x v="1"/>
    <x v="11"/>
    <s v="14"/>
    <s v="RECURSOS PROPIOS"/>
    <n v="5000000"/>
    <n v="818754.17"/>
    <n v="1343759"/>
    <n v="-1343759"/>
    <n v="0"/>
    <n v="0"/>
    <n v="0"/>
    <n v="818754.17"/>
    <n v="0"/>
  </r>
  <r>
    <x v="1"/>
    <x v="1"/>
    <x v="12"/>
    <s v="14"/>
    <s v="RECURSOS PROPIOS"/>
    <n v="221605"/>
    <n v="27857"/>
    <n v="100732"/>
    <n v="-100732"/>
    <n v="0"/>
    <n v="0"/>
    <n v="0"/>
    <n v="27857"/>
    <n v="0"/>
  </r>
  <r>
    <x v="1"/>
    <x v="1"/>
    <x v="13"/>
    <s v="14"/>
    <s v="RECURSOS PROPIOS"/>
    <n v="8526"/>
    <n v="0"/>
    <n v="8526"/>
    <n v="-8526"/>
    <n v="0"/>
    <n v="0"/>
    <n v="0"/>
    <n v="0"/>
    <n v="0"/>
  </r>
  <r>
    <x v="1"/>
    <x v="1"/>
    <x v="14"/>
    <s v="14"/>
    <s v="RECURSOS PROPIOS"/>
    <n v="743608"/>
    <n v="446255.27"/>
    <n v="0"/>
    <n v="0"/>
    <n v="0"/>
    <n v="0"/>
    <n v="0"/>
    <n v="446255.27"/>
    <n v="0"/>
  </r>
  <r>
    <x v="1"/>
    <x v="1"/>
    <x v="15"/>
    <s v="14"/>
    <s v="RECURSOS PROPIOS"/>
    <n v="311300"/>
    <n v="311300"/>
    <n v="141500"/>
    <n v="-141500"/>
    <n v="0"/>
    <n v="0"/>
    <n v="0"/>
    <n v="311300"/>
    <n v="0"/>
  </r>
  <r>
    <x v="1"/>
    <x v="1"/>
    <x v="16"/>
    <s v="14"/>
    <s v="RECURSOS PROPIOS"/>
    <n v="0"/>
    <n v="1856"/>
    <n v="0"/>
    <n v="1856"/>
    <n v="1856"/>
    <n v="0"/>
    <n v="0"/>
    <n v="0"/>
    <n v="1856"/>
  </r>
  <r>
    <x v="1"/>
    <x v="1"/>
    <x v="17"/>
    <s v="14"/>
    <s v="RECURSOS PROPIOS"/>
    <n v="410150"/>
    <n v="0"/>
    <n v="205075"/>
    <n v="-205075"/>
    <n v="0"/>
    <n v="0"/>
    <n v="0"/>
    <n v="0"/>
    <n v="0"/>
  </r>
  <r>
    <x v="1"/>
    <x v="1"/>
    <x v="18"/>
    <s v="14"/>
    <s v="RECURSOS PROPIOS"/>
    <n v="182500"/>
    <n v="182500"/>
    <n v="182500"/>
    <n v="-157457.22"/>
    <n v="25042.78"/>
    <n v="0"/>
    <n v="0"/>
    <n v="157457.22"/>
    <n v="25042.78"/>
  </r>
  <r>
    <x v="1"/>
    <x v="1"/>
    <x v="19"/>
    <s v="14"/>
    <s v="RECURSOS PROPIOS"/>
    <n v="604301"/>
    <n v="604301"/>
    <n v="274685"/>
    <n v="-227255.67"/>
    <n v="47429.33"/>
    <n v="0"/>
    <n v="0"/>
    <n v="556871.67000000004"/>
    <n v="47429.33"/>
  </r>
  <r>
    <x v="1"/>
    <x v="1"/>
    <x v="20"/>
    <s v="14"/>
    <s v="RECURSOS PROPIOS"/>
    <n v="0"/>
    <n v="0"/>
    <n v="0"/>
    <n v="0"/>
    <n v="0"/>
    <n v="0"/>
    <n v="0"/>
    <n v="0"/>
    <n v="0"/>
  </r>
  <r>
    <x v="1"/>
    <x v="1"/>
    <x v="21"/>
    <s v="14"/>
    <s v="RECURSOS PROPIOS"/>
    <n v="8287"/>
    <n v="2052022"/>
    <n v="0"/>
    <n v="0"/>
    <n v="0"/>
    <n v="0"/>
    <n v="0"/>
    <n v="2052022"/>
    <n v="0"/>
  </r>
  <r>
    <x v="1"/>
    <x v="1"/>
    <x v="1"/>
    <s v="14"/>
    <s v="RECURSOS PROPIOS"/>
    <n v="162756"/>
    <n v="162756"/>
    <n v="0"/>
    <n v="0"/>
    <n v="0"/>
    <n v="0"/>
    <n v="0"/>
    <n v="162756"/>
    <n v="0"/>
  </r>
  <r>
    <x v="1"/>
    <x v="1"/>
    <x v="22"/>
    <s v="14"/>
    <s v="RECURSOS PROPIOS"/>
    <n v="33000"/>
    <n v="33000"/>
    <n v="0"/>
    <n v="0"/>
    <n v="0"/>
    <n v="0"/>
    <n v="0"/>
    <n v="33000"/>
    <n v="0"/>
  </r>
  <r>
    <x v="1"/>
    <x v="1"/>
    <x v="23"/>
    <s v="14"/>
    <s v="RECURSOS PROPIOS"/>
    <n v="1000000"/>
    <n v="1000000"/>
    <n v="500002"/>
    <n v="-500002"/>
    <n v="0"/>
    <n v="0"/>
    <n v="0"/>
    <n v="1000000"/>
    <n v="0"/>
  </r>
  <r>
    <x v="1"/>
    <x v="1"/>
    <x v="24"/>
    <s v="14"/>
    <s v="RECURSOS PROPIOS"/>
    <n v="219236"/>
    <n v="219236"/>
    <n v="109622"/>
    <n v="-18269"/>
    <n v="91353"/>
    <n v="0"/>
    <n v="0"/>
    <n v="127883"/>
    <n v="91353"/>
  </r>
  <r>
    <x v="1"/>
    <x v="1"/>
    <x v="25"/>
    <s v="14"/>
    <s v="RECURSOS PROPIOS"/>
    <n v="0"/>
    <n v="126270.75"/>
    <n v="0"/>
    <n v="126270.75"/>
    <n v="126270.75"/>
    <n v="0"/>
    <n v="0"/>
    <n v="0"/>
    <n v="126270.75"/>
  </r>
  <r>
    <x v="1"/>
    <x v="1"/>
    <x v="26"/>
    <s v="14"/>
    <s v="RECURSOS PROPIOS"/>
    <n v="0"/>
    <n v="3957578.39"/>
    <n v="0"/>
    <n v="459130.61"/>
    <n v="459130.61"/>
    <n v="0"/>
    <n v="0"/>
    <n v="3498447.7800000003"/>
    <n v="459130.61"/>
  </r>
  <r>
    <x v="1"/>
    <x v="3"/>
    <x v="27"/>
    <s v="14"/>
    <s v="RECURSOS PROPIOS"/>
    <n v="181225"/>
    <n v="181225"/>
    <n v="82375"/>
    <n v="-46791.67"/>
    <n v="35583.33"/>
    <n v="0"/>
    <n v="0"/>
    <n v="145641.66999999998"/>
    <n v="35583.33"/>
  </r>
  <r>
    <x v="1"/>
    <x v="3"/>
    <x v="28"/>
    <s v="14"/>
    <s v="RECURSOS PROPIOS"/>
    <n v="1078353"/>
    <n v="1078353"/>
    <n v="490161"/>
    <n v="-490161"/>
    <n v="0"/>
    <n v="0"/>
    <n v="0"/>
    <n v="1078353"/>
    <n v="0"/>
  </r>
  <r>
    <x v="1"/>
    <x v="3"/>
    <x v="29"/>
    <s v="14"/>
    <s v="RECURSOS PROPIOS"/>
    <n v="314090"/>
    <n v="314090"/>
    <n v="142772"/>
    <n v="-129588.6"/>
    <n v="13183.4"/>
    <n v="0"/>
    <n v="0"/>
    <n v="300906.59999999998"/>
    <n v="13183.4"/>
  </r>
  <r>
    <x v="2"/>
    <x v="3"/>
    <x v="30"/>
    <s v="14"/>
    <s v="RECURSOS PROPIOS"/>
    <n v="457987"/>
    <n v="0"/>
    <n v="457987"/>
    <n v="-457987"/>
    <n v="0"/>
    <n v="0"/>
    <n v="0"/>
    <n v="0"/>
    <n v="0"/>
  </r>
  <r>
    <x v="3"/>
    <x v="0"/>
    <x v="0"/>
    <s v="14"/>
    <s v="RECURSOS PROPIOS"/>
    <n v="4135744"/>
    <n v="4135744"/>
    <n v="2067936"/>
    <n v="-450124"/>
    <n v="1617812"/>
    <n v="0"/>
    <n v="0"/>
    <n v="2517932"/>
    <n v="1617812"/>
  </r>
  <r>
    <x v="3"/>
    <x v="2"/>
    <x v="31"/>
    <s v="14"/>
    <s v="RECURSOS PROPIOS"/>
    <n v="0"/>
    <n v="29712"/>
    <n v="0"/>
    <n v="0"/>
    <n v="0"/>
    <n v="0"/>
    <n v="0"/>
    <n v="29712"/>
    <n v="0"/>
  </r>
  <r>
    <x v="3"/>
    <x v="2"/>
    <x v="32"/>
    <s v="14"/>
    <s v="RECURSOS PROPIOS"/>
    <n v="5372"/>
    <n v="5372"/>
    <n v="5372"/>
    <n v="-5372"/>
    <n v="0"/>
    <n v="0"/>
    <n v="0"/>
    <n v="5372"/>
    <n v="0"/>
  </r>
  <r>
    <x v="3"/>
    <x v="1"/>
    <x v="7"/>
    <s v="14"/>
    <s v="RECURSOS PROPIOS"/>
    <n v="620314"/>
    <n v="460900.02"/>
    <n v="363952"/>
    <n v="-334834"/>
    <n v="29118"/>
    <n v="0"/>
    <n v="0"/>
    <n v="431782.02"/>
    <n v="29118"/>
  </r>
  <r>
    <x v="3"/>
    <x v="1"/>
    <x v="33"/>
    <s v="14"/>
    <s v="RECURSOS PROPIOS"/>
    <n v="150131"/>
    <n v="150131"/>
    <n v="150131"/>
    <n v="-13769"/>
    <n v="136362"/>
    <n v="0"/>
    <n v="0"/>
    <n v="13769"/>
    <n v="136362"/>
  </r>
  <r>
    <x v="3"/>
    <x v="1"/>
    <x v="34"/>
    <s v="14"/>
    <s v="RECURSOS PROPIOS"/>
    <n v="0"/>
    <n v="135962.82"/>
    <n v="0"/>
    <n v="68826.649999999994"/>
    <n v="68826.649999999994"/>
    <n v="0"/>
    <n v="0"/>
    <n v="67136.170000000013"/>
    <n v="68826.649999999994"/>
  </r>
  <r>
    <x v="3"/>
    <x v="1"/>
    <x v="8"/>
    <s v="14"/>
    <s v="RECURSOS PROPIOS"/>
    <n v="99000"/>
    <n v="99000"/>
    <n v="45000"/>
    <n v="-8601"/>
    <n v="36399"/>
    <n v="0"/>
    <n v="0"/>
    <n v="62601"/>
    <n v="36399"/>
  </r>
  <r>
    <x v="3"/>
    <x v="1"/>
    <x v="10"/>
    <s v="14"/>
    <s v="RECURSOS PROPIOS"/>
    <n v="7644"/>
    <n v="7644"/>
    <n v="3480"/>
    <n v="-3480"/>
    <n v="0"/>
    <n v="0"/>
    <n v="0"/>
    <n v="7644"/>
    <n v="0"/>
  </r>
  <r>
    <x v="3"/>
    <x v="1"/>
    <x v="12"/>
    <s v="14"/>
    <s v="RECURSOS PROPIOS"/>
    <n v="73095"/>
    <n v="0"/>
    <n v="56000"/>
    <n v="-56000"/>
    <n v="0"/>
    <n v="0"/>
    <n v="0"/>
    <n v="0"/>
    <n v="0"/>
  </r>
  <r>
    <x v="3"/>
    <x v="1"/>
    <x v="14"/>
    <s v="14"/>
    <s v="RECURSOS PROPIOS"/>
    <n v="1005000"/>
    <n v="0"/>
    <n v="0"/>
    <n v="0"/>
    <n v="0"/>
    <n v="0"/>
    <n v="0"/>
    <n v="0"/>
    <n v="0"/>
  </r>
  <r>
    <x v="3"/>
    <x v="1"/>
    <x v="35"/>
    <s v="14"/>
    <s v="RECURSOS PROPIOS"/>
    <n v="400000"/>
    <n v="787808"/>
    <n v="181822"/>
    <n v="59964.87"/>
    <n v="241786.87"/>
    <n v="0"/>
    <n v="0"/>
    <n v="546021.13"/>
    <n v="241786.87"/>
  </r>
  <r>
    <x v="3"/>
    <x v="1"/>
    <x v="15"/>
    <s v="14"/>
    <s v="RECURSOS PROPIOS"/>
    <n v="115500"/>
    <n v="115500"/>
    <n v="52500"/>
    <n v="-52500"/>
    <n v="0"/>
    <n v="0"/>
    <n v="0"/>
    <n v="115500"/>
    <n v="0"/>
  </r>
  <r>
    <x v="3"/>
    <x v="1"/>
    <x v="36"/>
    <s v="14"/>
    <s v="RECURSOS PROPIOS"/>
    <n v="3110"/>
    <n v="0"/>
    <n v="3110"/>
    <n v="-3110"/>
    <n v="0"/>
    <n v="0"/>
    <n v="0"/>
    <n v="0"/>
    <n v="0"/>
  </r>
  <r>
    <x v="3"/>
    <x v="1"/>
    <x v="17"/>
    <s v="14"/>
    <s v="RECURSOS PROPIOS"/>
    <n v="179850"/>
    <n v="0"/>
    <n v="89925"/>
    <n v="-89925"/>
    <n v="0"/>
    <n v="0"/>
    <n v="0"/>
    <n v="0"/>
    <n v="0"/>
  </r>
  <r>
    <x v="3"/>
    <x v="1"/>
    <x v="18"/>
    <s v="14"/>
    <s v="RECURSOS PROPIOS"/>
    <n v="82500"/>
    <n v="82500"/>
    <n v="82500"/>
    <n v="-12301.2"/>
    <n v="70198.8"/>
    <n v="0"/>
    <n v="0"/>
    <n v="12301.199999999997"/>
    <n v="70198.8"/>
  </r>
  <r>
    <x v="3"/>
    <x v="1"/>
    <x v="37"/>
    <s v="14"/>
    <s v="RECURSOS PROPIOS"/>
    <n v="24974"/>
    <n v="24246.47"/>
    <n v="24974"/>
    <n v="-21976"/>
    <n v="2998"/>
    <n v="0"/>
    <n v="0"/>
    <n v="21248.47"/>
    <n v="2998"/>
  </r>
  <r>
    <x v="3"/>
    <x v="1"/>
    <x v="19"/>
    <s v="14"/>
    <s v="RECURSOS PROPIOS"/>
    <n v="584756"/>
    <n v="584756"/>
    <n v="265802"/>
    <n v="-200733.19"/>
    <n v="65068.81"/>
    <n v="0"/>
    <n v="0"/>
    <n v="519687.19"/>
    <n v="65068.81"/>
  </r>
  <r>
    <x v="3"/>
    <x v="1"/>
    <x v="38"/>
    <s v="14"/>
    <s v="RECURSOS PROPIOS"/>
    <n v="60000"/>
    <n v="60000"/>
    <n v="30000"/>
    <n v="-29916.48"/>
    <n v="83.52"/>
    <n v="0"/>
    <n v="0"/>
    <n v="59916.480000000003"/>
    <n v="83.52"/>
  </r>
  <r>
    <x v="3"/>
    <x v="1"/>
    <x v="39"/>
    <s v="14"/>
    <s v="RECURSOS PROPIOS"/>
    <n v="150000"/>
    <n v="147500"/>
    <n v="150000"/>
    <n v="-150000"/>
    <n v="0"/>
    <n v="0"/>
    <n v="0"/>
    <n v="147500"/>
    <n v="0"/>
  </r>
  <r>
    <x v="3"/>
    <x v="1"/>
    <x v="21"/>
    <s v="14"/>
    <s v="RECURSOS PROPIOS"/>
    <n v="2768285"/>
    <n v="1068285"/>
    <n v="0"/>
    <n v="0"/>
    <n v="0"/>
    <n v="0"/>
    <n v="0"/>
    <n v="1068285"/>
    <n v="0"/>
  </r>
  <r>
    <x v="3"/>
    <x v="1"/>
    <x v="1"/>
    <s v="14"/>
    <s v="RECURSOS PROPIOS"/>
    <n v="88044"/>
    <n v="90544"/>
    <n v="0"/>
    <n v="2500"/>
    <n v="2500"/>
    <n v="0"/>
    <n v="0"/>
    <n v="88044"/>
    <n v="2500"/>
  </r>
  <r>
    <x v="3"/>
    <x v="1"/>
    <x v="22"/>
    <s v="14"/>
    <s v="RECURSOS PROPIOS"/>
    <n v="33000"/>
    <n v="33000"/>
    <n v="0"/>
    <n v="0"/>
    <n v="0"/>
    <n v="0"/>
    <n v="0"/>
    <n v="33000"/>
    <n v="0"/>
  </r>
  <r>
    <x v="3"/>
    <x v="1"/>
    <x v="40"/>
    <s v="14"/>
    <s v="RECURSOS PROPIOS"/>
    <n v="759800"/>
    <n v="759800"/>
    <n v="0"/>
    <n v="15602"/>
    <n v="15602"/>
    <n v="0"/>
    <n v="0"/>
    <n v="744198"/>
    <n v="15602"/>
  </r>
  <r>
    <x v="3"/>
    <x v="1"/>
    <x v="23"/>
    <s v="14"/>
    <s v="RECURSOS PROPIOS"/>
    <n v="1084744"/>
    <n v="1084744"/>
    <n v="542374"/>
    <n v="-542374"/>
    <n v="0"/>
    <n v="0"/>
    <n v="0"/>
    <n v="1084744"/>
    <n v="0"/>
  </r>
  <r>
    <x v="3"/>
    <x v="1"/>
    <x v="24"/>
    <s v="14"/>
    <s v="RECURSOS PROPIOS"/>
    <n v="66000"/>
    <n v="66000"/>
    <n v="33000"/>
    <n v="-4098.7299999999996"/>
    <n v="28901.27"/>
    <n v="0"/>
    <n v="0"/>
    <n v="37098.729999999996"/>
    <n v="28901.27"/>
  </r>
  <r>
    <x v="3"/>
    <x v="1"/>
    <x v="41"/>
    <s v="14"/>
    <s v="RECURSOS PROPIOS"/>
    <n v="0"/>
    <n v="43819.99"/>
    <n v="0"/>
    <n v="9914"/>
    <n v="9914"/>
    <n v="0"/>
    <n v="0"/>
    <n v="33905.99"/>
    <n v="9914"/>
  </r>
  <r>
    <x v="3"/>
    <x v="1"/>
    <x v="42"/>
    <s v="14"/>
    <s v="RECURSOS PROPIOS"/>
    <n v="180368"/>
    <n v="28173.4"/>
    <n v="90188"/>
    <n v="-87654"/>
    <n v="2534"/>
    <n v="0"/>
    <n v="0"/>
    <n v="25639.4"/>
    <n v="2534"/>
  </r>
  <r>
    <x v="3"/>
    <x v="1"/>
    <x v="43"/>
    <s v="14"/>
    <s v="RECURSOS PROPIOS"/>
    <n v="184913"/>
    <n v="184913"/>
    <n v="0"/>
    <n v="45356.53"/>
    <n v="45356.53"/>
    <n v="0"/>
    <n v="0"/>
    <n v="139556.47"/>
    <n v="45356.53"/>
  </r>
  <r>
    <x v="3"/>
    <x v="1"/>
    <x v="44"/>
    <s v="14"/>
    <s v="RECURSOS PROPIOS"/>
    <n v="34510"/>
    <n v="60588"/>
    <n v="34510"/>
    <n v="26078"/>
    <n v="60588"/>
    <n v="0"/>
    <n v="0"/>
    <n v="0"/>
    <n v="60588"/>
  </r>
  <r>
    <x v="3"/>
    <x v="1"/>
    <x v="45"/>
    <s v="14"/>
    <s v="RECURSOS PROPIOS"/>
    <n v="0"/>
    <n v="9695.5300000000007"/>
    <n v="0"/>
    <n v="2467.5300000000002"/>
    <n v="2467.5300000000002"/>
    <n v="0"/>
    <n v="0"/>
    <n v="7228"/>
    <n v="2467.5300000000002"/>
  </r>
  <r>
    <x v="3"/>
    <x v="1"/>
    <x v="25"/>
    <s v="14"/>
    <s v="RECURSOS PROPIOS"/>
    <n v="0"/>
    <n v="14562"/>
    <n v="0"/>
    <n v="14562"/>
    <n v="14562"/>
    <n v="0"/>
    <n v="0"/>
    <n v="0"/>
    <n v="14562"/>
  </r>
  <r>
    <x v="3"/>
    <x v="1"/>
    <x v="26"/>
    <s v="14"/>
    <s v="RECURSOS PROPIOS"/>
    <n v="100000"/>
    <n v="2725752.77"/>
    <n v="100000"/>
    <n v="746760.13"/>
    <n v="846760.13"/>
    <n v="0"/>
    <n v="0"/>
    <n v="1878992.6400000001"/>
    <n v="846760.13"/>
  </r>
  <r>
    <x v="2"/>
    <x v="3"/>
    <x v="30"/>
    <s v="14"/>
    <s v="RECURSOS PROPIOS"/>
    <n v="210567"/>
    <n v="668554"/>
    <n v="457987"/>
    <n v="-457987"/>
    <n v="0"/>
    <n v="0"/>
    <n v="0"/>
    <n v="668554"/>
    <n v="0"/>
  </r>
  <r>
    <x v="4"/>
    <x v="1"/>
    <x v="46"/>
    <s v="14"/>
    <s v="RECURSOS PROPIOS"/>
    <n v="43000"/>
    <n v="43000"/>
    <n v="15000"/>
    <n v="-15000"/>
    <n v="0"/>
    <n v="0"/>
    <n v="0"/>
    <n v="43000"/>
    <n v="0"/>
  </r>
  <r>
    <x v="4"/>
    <x v="1"/>
    <x v="35"/>
    <s v="14"/>
    <s v="RECURSOS PROPIOS"/>
    <n v="404000"/>
    <n v="404000"/>
    <n v="183638"/>
    <n v="-51143.87"/>
    <n v="132494.13"/>
    <n v="0"/>
    <n v="0"/>
    <n v="271505.87"/>
    <n v="132494.13"/>
  </r>
  <r>
    <x v="4"/>
    <x v="1"/>
    <x v="47"/>
    <s v="14"/>
    <s v="RECURSOS PROPIOS"/>
    <n v="315000"/>
    <n v="315000"/>
    <n v="143184"/>
    <n v="-143184"/>
    <n v="0"/>
    <n v="0"/>
    <n v="0"/>
    <n v="315000"/>
    <n v="0"/>
  </r>
  <r>
    <x v="4"/>
    <x v="1"/>
    <x v="36"/>
    <s v="14"/>
    <s v="RECURSOS PROPIOS"/>
    <n v="2361"/>
    <n v="511.38"/>
    <n v="2361"/>
    <n v="-2361"/>
    <n v="0"/>
    <n v="0"/>
    <n v="0"/>
    <n v="511.38"/>
    <n v="0"/>
  </r>
  <r>
    <x v="4"/>
    <x v="1"/>
    <x v="18"/>
    <s v="14"/>
    <s v="RECURSOS PROPIOS"/>
    <n v="20000"/>
    <n v="20000"/>
    <n v="20000"/>
    <n v="-20000"/>
    <n v="0"/>
    <n v="0"/>
    <n v="0"/>
    <n v="20000"/>
    <n v="0"/>
  </r>
  <r>
    <x v="4"/>
    <x v="1"/>
    <x v="1"/>
    <s v="14"/>
    <s v="RECURSOS PROPIOS"/>
    <n v="30000"/>
    <n v="30000"/>
    <n v="0"/>
    <n v="0"/>
    <n v="0"/>
    <n v="0"/>
    <n v="0"/>
    <n v="30000"/>
    <n v="0"/>
  </r>
  <r>
    <x v="4"/>
    <x v="1"/>
    <x v="22"/>
    <s v="14"/>
    <s v="RECURSOS PROPIOS"/>
    <n v="10000"/>
    <n v="10000"/>
    <n v="0"/>
    <n v="0"/>
    <n v="0"/>
    <n v="0"/>
    <n v="0"/>
    <n v="10000"/>
    <n v="0"/>
  </r>
  <r>
    <x v="4"/>
    <x v="1"/>
    <x v="48"/>
    <s v="14"/>
    <s v="RECURSOS PROPIOS"/>
    <n v="60000"/>
    <n v="60000"/>
    <n v="0"/>
    <n v="0"/>
    <n v="0"/>
    <n v="0"/>
    <n v="0"/>
    <n v="60000"/>
    <n v="0"/>
  </r>
  <r>
    <x v="4"/>
    <x v="1"/>
    <x v="23"/>
    <s v="14"/>
    <s v="RECURSOS PROPIOS"/>
    <n v="15000"/>
    <n v="15000"/>
    <n v="10000"/>
    <n v="-10000"/>
    <n v="0"/>
    <n v="0"/>
    <n v="0"/>
    <n v="15000"/>
    <n v="0"/>
  </r>
  <r>
    <x v="4"/>
    <x v="1"/>
    <x v="25"/>
    <s v="14"/>
    <s v="RECURSOS PROPIOS"/>
    <n v="2000"/>
    <n v="2000"/>
    <n v="2000"/>
    <n v="0"/>
    <n v="2000"/>
    <n v="0"/>
    <n v="0"/>
    <n v="0"/>
    <n v="2000"/>
  </r>
  <r>
    <x v="4"/>
    <x v="1"/>
    <x v="26"/>
    <s v="14"/>
    <s v="RECURSOS PROPIOS"/>
    <n v="1200000"/>
    <n v="1201849.6200000001"/>
    <n v="960000"/>
    <n v="-119641.52"/>
    <n v="840358.48"/>
    <n v="0"/>
    <n v="0"/>
    <n v="361491.14000000013"/>
    <n v="840358.48"/>
  </r>
  <r>
    <x v="5"/>
    <x v="3"/>
    <x v="27"/>
    <s v="14"/>
    <s v="RECURSOS PROPIOS"/>
    <n v="4437"/>
    <n v="4437"/>
    <n v="4437"/>
    <n v="-4437"/>
    <n v="0"/>
    <n v="0"/>
    <n v="0"/>
    <n v="4437"/>
    <n v="0"/>
  </r>
  <r>
    <x v="5"/>
    <x v="3"/>
    <x v="28"/>
    <s v="14"/>
    <s v="RECURSOS PROPIOS"/>
    <n v="195000"/>
    <n v="195000"/>
    <n v="195000"/>
    <n v="-195000"/>
    <n v="0"/>
    <n v="0"/>
    <n v="0"/>
    <n v="19500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Dinámica7" cacheId="3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5">
  <location ref="B24:C25" firstHeaderRow="0" firstDataRow="1" firstDataCol="0" rowPageCount="1" colPageCount="1"/>
  <pivotFields count="8">
    <pivotField axis="axisPage" showAll="0">
      <items count="17">
        <item x="0"/>
        <item x="1"/>
        <item x="2"/>
        <item x="3"/>
        <item x="4"/>
        <item x="5"/>
        <item x="6"/>
        <item x="7"/>
        <item m="1" x="14"/>
        <item x="8"/>
        <item m="1" x="15"/>
        <item x="9"/>
        <item x="10"/>
        <item x="11"/>
        <item x="12"/>
        <item x="13"/>
        <item t="default"/>
      </items>
    </pivotField>
    <pivotField dataField="1" numFmtId="43" showAll="0"/>
    <pivotField numFmtId="43" showAll="0" defaultSubtotal="0"/>
    <pivotField dataField="1" numFmtId="43" showAll="0" defaultSubtotal="0"/>
    <pivotField numFmtId="9" showAll="0"/>
    <pivotField numFmtId="9" showAll="0" defaultSubtotal="0"/>
    <pivotField dragToRow="0" dragToCol="0" dragToPage="0" showAll="0" defaultSubtotal="0"/>
    <pivotField dragToRow="0" dragToCol="0" dragToPage="0" showAll="0" defaultSubtotal="0"/>
  </pivotFields>
  <rowItems count="1">
    <i/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LEY DE INGRESOS ANUAL." fld="1" baseField="0" baseItem="0"/>
    <dataField name="RECAUDADO JUNIO." fld="3" baseField="0" baseItem="0"/>
  </dataFields>
  <formats count="3">
    <format dxfId="24">
      <pivotArea type="all" dataOnly="0" outline="0" fieldPosition="0"/>
    </format>
    <format dxfId="23">
      <pivotArea outline="0" collapsedLevelsAreSubtotals="1" fieldPosition="0"/>
    </format>
    <format dxfId="22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13" cacheId="3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6">
  <location ref="B83:B84" firstHeaderRow="1" firstDataRow="1" firstDataCol="0" rowPageCount="1" colPageCount="1"/>
  <pivotFields count="8">
    <pivotField axis="axisPage" showAll="0">
      <items count="17">
        <item x="0"/>
        <item x="1"/>
        <item x="2"/>
        <item x="3"/>
        <item x="4"/>
        <item x="5"/>
        <item x="6"/>
        <item x="7"/>
        <item m="1" x="14"/>
        <item m="1" x="15"/>
        <item x="10"/>
        <item x="12"/>
        <item x="13"/>
        <item x="8"/>
        <item x="9"/>
        <item x="11"/>
        <item t="default"/>
      </items>
    </pivotField>
    <pivotField numFmtId="43" showAll="0"/>
    <pivotField numFmtId="43" showAll="0" defaultSubtotal="0"/>
    <pivotField numFmtId="43" showAll="0" defaultSubtotal="0"/>
    <pivotField numFmtId="9" showAll="0"/>
    <pivotField numFmtId="9" showAll="0" defaultSubtotal="0"/>
    <pivotField dragToRow="0" dragToCol="0" dragToPage="0" showAll="0" defaultSubtotal="0"/>
    <pivotField dataField="1" dragToRow="0" dragToCol="0" dragToPage="0" showAll="0" defaultSubtotal="0"/>
  </pivotFields>
  <rowItems count="1">
    <i/>
  </rowItems>
  <colItems count="1">
    <i/>
  </colItems>
  <pageFields count="1">
    <pageField fld="0" hier="-1"/>
  </pageFields>
  <dataFields count="1">
    <dataField name="%CAPTACION JUNIO." fld="7" baseField="0" baseItem="0" numFmtId="43"/>
  </dataFields>
  <formats count="1">
    <format dxfId="25">
      <pivotArea outline="0" collapsedLevelsAreSubtotals="1" fieldPosition="0"/>
    </format>
  </formats>
  <chartFormats count="2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12" cacheId="3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9">
  <location ref="B62:B63" firstHeaderRow="1" firstDataRow="1" firstDataCol="0" rowPageCount="1" colPageCount="1"/>
  <pivotFields count="8">
    <pivotField axis="axisPage" showAll="0">
      <items count="17">
        <item x="0"/>
        <item x="1"/>
        <item x="2"/>
        <item x="3"/>
        <item x="4"/>
        <item x="5"/>
        <item x="6"/>
        <item x="7"/>
        <item m="1" x="14"/>
        <item m="1" x="15"/>
        <item x="10"/>
        <item x="12"/>
        <item x="13"/>
        <item x="8"/>
        <item x="9"/>
        <item x="11"/>
        <item t="default"/>
      </items>
    </pivotField>
    <pivotField numFmtId="43" showAll="0"/>
    <pivotField numFmtId="43" showAll="0" defaultSubtotal="0"/>
    <pivotField numFmtId="43" showAll="0" defaultSubtotal="0"/>
    <pivotField numFmtId="9" showAll="0"/>
    <pivotField numFmtId="9" showAll="0" defaultSubtotal="0"/>
    <pivotField dataField="1" dragToRow="0" dragToCol="0" dragToPage="0" showAll="0" defaultSubtotal="0"/>
    <pivotField dragToRow="0" dragToCol="0" dragToPage="0" showAll="0" defaultSubtotal="0"/>
  </pivotFields>
  <rowItems count="1">
    <i/>
  </rowItems>
  <colItems count="1">
    <i/>
  </colItems>
  <pageFields count="1">
    <pageField fld="0" hier="-1"/>
  </pageFields>
  <dataFields count="1">
    <dataField name="% CAPTACIÓN ANUAL." fld="6" baseField="0" baseItem="0" numFmtId="43"/>
  </dataFields>
  <formats count="1">
    <format dxfId="26">
      <pivotArea dataOnly="0" outline="0" fieldPosition="0">
        <references count="1">
          <reference field="4294967294" count="1">
            <x v="0"/>
          </reference>
        </references>
      </pivotArea>
    </format>
  </formats>
  <chartFormats count="4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3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Dinámica9" cacheId="3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9">
  <location ref="B41:C42" firstHeaderRow="0" firstDataRow="1" firstDataCol="0" rowPageCount="1" colPageCount="1"/>
  <pivotFields count="8">
    <pivotField axis="axisPage" showAll="0">
      <items count="17">
        <item x="0"/>
        <item x="1"/>
        <item x="2"/>
        <item x="3"/>
        <item x="4"/>
        <item x="5"/>
        <item x="6"/>
        <item x="7"/>
        <item m="1" x="14"/>
        <item m="1" x="15"/>
        <item x="10"/>
        <item x="12"/>
        <item x="13"/>
        <item x="8"/>
        <item x="9"/>
        <item x="11"/>
        <item t="default"/>
      </items>
    </pivotField>
    <pivotField numFmtId="43" showAll="0"/>
    <pivotField dataField="1" numFmtId="43" showAll="0" defaultSubtotal="0"/>
    <pivotField dataField="1" numFmtId="43" showAll="0" defaultSubtotal="0"/>
    <pivotField numFmtId="9" showAll="0"/>
    <pivotField numFmtId="9" showAll="0" defaultSubtotal="0"/>
    <pivotField dragToRow="0" dragToCol="0" dragToPage="0" showAll="0" defaultSubtotal="0"/>
    <pivotField dragToRow="0" dragToCol="0" dragToPage="0" showAll="0" defaultSubtotal="0"/>
  </pivotFields>
  <rowItems count="1">
    <i/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META JUNIO." fld="2" baseField="0" baseItem="0"/>
    <dataField name="RECAUDADO JUNIO." fld="3" baseField="0" baseItem="0"/>
  </dataFields>
  <formats count="1">
    <format dxfId="27">
      <pivotArea outline="0" collapsedLevelsAreSubtotals="1" fieldPosition="0"/>
    </format>
  </formats>
  <chartFormats count="4">
    <chartFormat chart="0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Dinámica1" cacheId="7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3:D4" firstHeaderRow="0" firstDataRow="1" firstDataCol="0"/>
  <pivotFields count="16">
    <pivotField showAll="0">
      <items count="7">
        <item x="1"/>
        <item x="3"/>
        <item x="5"/>
        <item x="4"/>
        <item x="0"/>
        <item x="2"/>
        <item t="default"/>
      </items>
    </pivotField>
    <pivotField showAll="0">
      <items count="5">
        <item x="0"/>
        <item x="2"/>
        <item x="1"/>
        <item x="3"/>
        <item t="default"/>
      </items>
    </pivotField>
    <pivotField showAll="0">
      <items count="50">
        <item x="0"/>
        <item x="2"/>
        <item x="3"/>
        <item x="4"/>
        <item x="5"/>
        <item x="31"/>
        <item x="6"/>
        <item x="32"/>
        <item x="7"/>
        <item x="33"/>
        <item x="34"/>
        <item x="8"/>
        <item x="9"/>
        <item x="10"/>
        <item x="11"/>
        <item x="12"/>
        <item x="13"/>
        <item x="14"/>
        <item x="46"/>
        <item x="35"/>
        <item x="47"/>
        <item x="15"/>
        <item x="16"/>
        <item x="36"/>
        <item x="17"/>
        <item x="18"/>
        <item x="37"/>
        <item x="19"/>
        <item x="20"/>
        <item x="38"/>
        <item x="39"/>
        <item x="21"/>
        <item x="1"/>
        <item x="22"/>
        <item x="48"/>
        <item x="40"/>
        <item x="23"/>
        <item x="24"/>
        <item x="41"/>
        <item x="42"/>
        <item x="43"/>
        <item x="44"/>
        <item x="45"/>
        <item x="25"/>
        <item x="26"/>
        <item x="30"/>
        <item x="27"/>
        <item x="28"/>
        <item x="29"/>
        <item t="default"/>
      </items>
    </pivotField>
    <pivotField showAll="0"/>
    <pivotField showAll="0"/>
    <pivotField dataField="1" numFmtId="43" showAll="0"/>
    <pivotField dataField="1" numFmtId="43" showAll="0"/>
    <pivotField numFmtId="43" showAll="0"/>
    <pivotField numFmtId="43" showAll="0"/>
    <pivotField numFmtId="43" showAll="0"/>
    <pivotField numFmtId="43" showAll="0"/>
    <pivotField numFmtId="43" showAll="0"/>
    <pivotField dataField="1" numFmtId="43" showAll="0"/>
    <pivotField dataField="1" numFmtId="43" showAll="0"/>
    <pivotField dragToRow="0" dragToCol="0" dragToPage="0" showAll="0" defaultSubtotal="0"/>
    <pivotField dragToRow="0" dragToCol="0" dragToPage="0" showAll="0" defaultSubtota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ORIGINAL ANUAL." fld="5" baseField="0" baseItem="0"/>
    <dataField name="MODIFICADO ANUAL." fld="6" baseField="0" baseItem="0"/>
    <dataField name="DISPONIBLE." fld="12" baseField="0" baseItem="0"/>
    <dataField name="EJERCIDO." fld="13" baseField="0" baseItem="0"/>
  </dataFields>
  <formats count="1">
    <format dxfId="18">
      <pivotArea outline="0" collapsedLevelsAreSubtotals="1" fieldPosition="0"/>
    </format>
  </format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1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11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Dinámica4" cacheId="7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56:A57" firstHeaderRow="1" firstDataRow="1" firstDataCol="0"/>
  <pivotFields count="16">
    <pivotField showAll="0"/>
    <pivotField showAll="0"/>
    <pivotField showAll="0"/>
    <pivotField showAll="0"/>
    <pivotField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dragToRow="0" dragToCol="0" dragToPage="0" showAll="0" defaultSubtotal="0"/>
    <pivotField dataField="1" dragToRow="0" dragToCol="0" dragToPage="0" showAll="0" defaultSubtotal="0"/>
  </pivotFields>
  <rowItems count="1">
    <i/>
  </rowItems>
  <colItems count="1">
    <i/>
  </colItems>
  <dataFields count="1">
    <dataField name=".PORCENTAJE EJERCIDO MENSUAL" fld="15" baseField="0" baseItem="0" numFmtId="9"/>
  </dataFields>
  <formats count="1">
    <format dxfId="19">
      <pivotArea outline="0" collapsedLevelsAreSubtotals="1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aDinámica3" cacheId="7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45:A46" firstHeaderRow="1" firstDataRow="1" firstDataCol="0"/>
  <pivotFields count="16">
    <pivotField showAll="0"/>
    <pivotField showAll="0"/>
    <pivotField showAll="0"/>
    <pivotField showAll="0"/>
    <pivotField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dataField="1" dragToRow="0" dragToCol="0" dragToPage="0" showAll="0" defaultSubtotal="0"/>
    <pivotField dragToRow="0" dragToCol="0" dragToPage="0" showAll="0" defaultSubtotal="0"/>
  </pivotFields>
  <rowItems count="1">
    <i/>
  </rowItems>
  <colItems count="1">
    <i/>
  </colItems>
  <dataFields count="1">
    <dataField name=".PORCENTAJE EJERCIDO ANUAL" fld="14" baseField="0" baseItem="0" numFmtId="9"/>
  </dataFields>
  <formats count="1">
    <format dxfId="20">
      <pivotArea outline="0" collapsedLevelsAreSubtotals="1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aDinámica2" cacheId="7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29:F30" firstHeaderRow="0" firstDataRow="1" firstDataCol="0"/>
  <pivotFields count="16">
    <pivotField showAll="0"/>
    <pivotField showAll="0"/>
    <pivotField showAll="0"/>
    <pivotField showAll="0"/>
    <pivotField showAll="0"/>
    <pivotField numFmtId="43" showAll="0"/>
    <pivotField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numFmtId="43" showAll="0"/>
    <pivotField dataField="1" numFmtId="43" showAll="0"/>
    <pivotField dragToRow="0" dragToCol="0" dragToPage="0" showAll="0" defaultSubtotal="0"/>
    <pivotField dragToRow="0" dragToCol="0" dragToPage="0" showAll="0" defaultSubtotal="0"/>
  </pivotFields>
  <rowItems count="1">
    <i/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ORIGINAL." fld="7" baseField="0" baseItem="0"/>
    <dataField name="AMPLIACIONES/REDUCCIONES." fld="8" baseField="0" baseItem="0"/>
    <dataField name="MODIFICADO." fld="9" baseField="0" baseItem="0"/>
    <dataField name="COMPROMETIDO." fld="10" baseField="0" baseItem="0"/>
    <dataField name="DEVENGADO." fld="11" baseField="0" baseItem="0"/>
    <dataField name="EJERCIDO." fld="13" baseField="0" baseItem="0"/>
  </dataFields>
  <formats count="1">
    <format dxfId="21">
      <pivotArea outline="0" collapsedLevelsAreSubtotals="1" fieldPosition="0"/>
    </format>
  </formats>
  <chartFormats count="1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2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" format="16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" format="17" series="1">
      <pivotArea type="data" outline="0" fieldPosition="0">
        <references count="1">
          <reference field="429496729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LASIFICADOR_POR_RUBRO_DE_INGRESOS" sourceName="CLASIFICADOR POR RUBRO DE INGRESOS">
  <pivotTables>
    <pivotTable tabId="3" name="TablaDinámica7"/>
    <pivotTable tabId="3" name="TablaDinámica12"/>
    <pivotTable tabId="3" name="TablaDinámica13"/>
    <pivotTable tabId="3" name="TablaDinámica9"/>
  </pivotTables>
  <data>
    <tabular pivotCacheId="735295749" showMissing="0" crossFilter="none">
      <items count="16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GRAMA_PRESUPUESTARIO" sourceName="PROGRAMA PRESUPUESTARIO">
  <pivotTables>
    <pivotTable tabId="13" name="TablaDinámica1"/>
  </pivotTables>
  <data>
    <tabular pivotCacheId="735295751">
      <items count="6">
        <i x="1" s="1"/>
        <i x="3" s="1"/>
        <i x="5" s="1"/>
        <i x="4" s="1"/>
        <i x="0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PITULO" sourceName="CAPITULO">
  <pivotTables>
    <pivotTable tabId="13" name="TablaDinámica1"/>
  </pivotTables>
  <data>
    <tabular pivotCacheId="735295751">
      <items count="4">
        <i x="0" s="1"/>
        <i x="2" s="1"/>
        <i x="1" s="1"/>
        <i x="3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OBJETO_DEL_GASTO" sourceName="OBJETO DEL GASTO">
  <pivotTables>
    <pivotTable tabId="13" name="TablaDinámica1"/>
  </pivotTables>
  <data>
    <tabular pivotCacheId="735295751">
      <items count="49">
        <i x="0" s="1"/>
        <i x="2" s="1"/>
        <i x="3" s="1"/>
        <i x="4" s="1"/>
        <i x="5" s="1"/>
        <i x="31" s="1"/>
        <i x="6" s="1"/>
        <i x="32" s="1"/>
        <i x="7" s="1"/>
        <i x="33" s="1"/>
        <i x="34" s="1"/>
        <i x="8" s="1"/>
        <i x="9" s="1"/>
        <i x="10" s="1"/>
        <i x="11" s="1"/>
        <i x="12" s="1"/>
        <i x="13" s="1"/>
        <i x="14" s="1"/>
        <i x="46" s="1"/>
        <i x="35" s="1"/>
        <i x="47" s="1"/>
        <i x="15" s="1"/>
        <i x="16" s="1"/>
        <i x="36" s="1"/>
        <i x="17" s="1"/>
        <i x="18" s="1"/>
        <i x="37" s="1"/>
        <i x="19" s="1"/>
        <i x="20" s="1"/>
        <i x="38" s="1"/>
        <i x="39" s="1"/>
        <i x="21" s="1"/>
        <i x="1" s="1"/>
        <i x="22" s="1"/>
        <i x="48" s="1"/>
        <i x="40" s="1"/>
        <i x="23" s="1"/>
        <i x="24" s="1"/>
        <i x="41" s="1"/>
        <i x="42" s="1"/>
        <i x="43" s="1"/>
        <i x="44" s="1"/>
        <i x="45" s="1"/>
        <i x="25" s="1"/>
        <i x="26" s="1"/>
        <i x="30" s="1"/>
        <i x="27" s="1"/>
        <i x="28" s="1"/>
        <i x="29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CLASIFICADOR POR RUBRO DE INGRESOS 1" cache="SegmentaciónDeDatos_CLASIFICADOR_POR_RUBRO_DE_INGRESOS" caption="CLASIFICADOR POR RUBRO DE INGRESOS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GRAMA PRESUPUESTARIO 1" cache="SegmentaciónDeDatos_PROGRAMA_PRESUPUESTARIO" caption="PROGRAMA PRESUPUESTARIO" rowHeight="241300"/>
  <slicer name="CAPITULO 1" cache="SegmentaciónDeDatos_CAPITULO" caption="CAPITULO" rowHeight="241300"/>
  <slicer name="OBJETO DEL GASTO 1" cache="SegmentaciónDeDatos_OBJETO_DEL_GASTO" caption="OBJETO DEL GASTO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CLASIFICADOR POR RUBRO DE INGRESOS" cache="SegmentaciónDeDatos_CLASIFICADOR_POR_RUBRO_DE_INGRESOS" caption="CLASIFICADOR POR RUBRO DE INGRESOS" rowHeight="2413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GRAMA PRESUPUESTARIO" cache="SegmentaciónDeDatos_PROGRAMA_PRESUPUESTARIO" caption="PROGRAMA PRESUPUESTARIO" rowHeight="241300"/>
  <slicer name="CAPITULO" cache="SegmentaciónDeDatos_CAPITULO" caption="CAPITULO" rowHeight="241300"/>
  <slicer name="OBJETO DEL GASTO" cache="SegmentaciónDeDatos_OBJETO_DEL_GASTO" caption="OBJETO DEL GASTO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microsoft.com/office/2007/relationships/slicer" Target="../slicers/slicer3.xml"/><Relationship Id="rId5" Type="http://schemas.openxmlformats.org/officeDocument/2006/relationships/drawing" Target="../drawings/drawing3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7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6" Type="http://schemas.microsoft.com/office/2007/relationships/slicer" Target="../slicers/slicer4.xml"/><Relationship Id="rId5" Type="http://schemas.openxmlformats.org/officeDocument/2006/relationships/drawing" Target="../drawings/drawing4.xml"/><Relationship Id="rId4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13"/>
  <sheetViews>
    <sheetView showGridLines="0" tabSelected="1" zoomScale="80" zoomScaleNormal="80" workbookViewId="0">
      <selection activeCell="E5" sqref="E5"/>
    </sheetView>
  </sheetViews>
  <sheetFormatPr baseColWidth="10" defaultRowHeight="15" x14ac:dyDescent="0.25"/>
  <sheetData>
    <row r="2" spans="3:17" ht="33" x14ac:dyDescent="0.6">
      <c r="F2" s="27" t="s">
        <v>0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3:17" ht="33" x14ac:dyDescent="0.6">
      <c r="F3" s="27" t="s">
        <v>121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10" spans="3:17" ht="21" customHeight="1" x14ac:dyDescent="0.25">
      <c r="C10" s="28" t="s">
        <v>1</v>
      </c>
      <c r="D10" s="28"/>
    </row>
    <row r="11" spans="3:17" x14ac:dyDescent="0.25">
      <c r="C11" s="28"/>
      <c r="D11" s="28"/>
    </row>
    <row r="12" spans="3:17" ht="18.75" customHeight="1" x14ac:dyDescent="0.35">
      <c r="D12" s="1"/>
    </row>
    <row r="13" spans="3:17" ht="19.5" customHeight="1" x14ac:dyDescent="0.25"/>
  </sheetData>
  <mergeCells count="3">
    <mergeCell ref="F2:Q2"/>
    <mergeCell ref="F3:Q3"/>
    <mergeCell ref="C10:D11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13"/>
  <sheetViews>
    <sheetView showGridLines="0" zoomScale="70" zoomScaleNormal="70" workbookViewId="0">
      <selection activeCell="E3" sqref="E3:R3"/>
    </sheetView>
  </sheetViews>
  <sheetFormatPr baseColWidth="10" defaultRowHeight="15" x14ac:dyDescent="0.25"/>
  <sheetData>
    <row r="2" spans="3:18" ht="36" x14ac:dyDescent="0.65">
      <c r="E2" s="24"/>
      <c r="F2" s="29" t="s">
        <v>0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4"/>
    </row>
    <row r="3" spans="3:18" ht="36" x14ac:dyDescent="0.65">
      <c r="E3" s="29" t="s">
        <v>123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10" spans="3:18" ht="21" customHeight="1" x14ac:dyDescent="0.25">
      <c r="C10" s="28" t="s">
        <v>1</v>
      </c>
      <c r="D10" s="28"/>
    </row>
    <row r="11" spans="3:18" x14ac:dyDescent="0.25">
      <c r="C11" s="28"/>
      <c r="D11" s="28"/>
    </row>
    <row r="12" spans="3:18" ht="18.75" customHeight="1" x14ac:dyDescent="0.35">
      <c r="D12" s="1"/>
    </row>
    <row r="13" spans="3:18" ht="19.5" customHeight="1" x14ac:dyDescent="0.25"/>
  </sheetData>
  <mergeCells count="3">
    <mergeCell ref="F2:Q2"/>
    <mergeCell ref="C10:D11"/>
    <mergeCell ref="E3:R3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84"/>
  <sheetViews>
    <sheetView workbookViewId="0">
      <selection activeCell="B11" sqref="B11"/>
    </sheetView>
  </sheetViews>
  <sheetFormatPr baseColWidth="10" defaultRowHeight="15" x14ac:dyDescent="0.25"/>
  <cols>
    <col min="2" max="2" width="37.140625" customWidth="1"/>
    <col min="3" max="3" width="19" customWidth="1"/>
    <col min="4" max="14" width="37.140625" bestFit="1" customWidth="1"/>
    <col min="15" max="15" width="14" bestFit="1" customWidth="1"/>
  </cols>
  <sheetData>
    <row r="4" spans="1:7" x14ac:dyDescent="0.25">
      <c r="A4" t="s">
        <v>3</v>
      </c>
      <c r="B4" t="s">
        <v>4</v>
      </c>
      <c r="C4" t="s">
        <v>2</v>
      </c>
      <c r="D4" t="s">
        <v>115</v>
      </c>
      <c r="E4" t="s">
        <v>116</v>
      </c>
      <c r="F4" t="s">
        <v>5</v>
      </c>
      <c r="G4" t="s">
        <v>117</v>
      </c>
    </row>
    <row r="5" spans="1:7" x14ac:dyDescent="0.25">
      <c r="A5" s="3">
        <v>71001</v>
      </c>
      <c r="B5" t="s">
        <v>6</v>
      </c>
      <c r="C5" s="2">
        <v>2834989</v>
      </c>
      <c r="D5" s="2">
        <v>1421289</v>
      </c>
      <c r="E5" s="2">
        <v>991402</v>
      </c>
      <c r="F5" s="4">
        <f>IFERROR(((1/C5)*E5),0)</f>
        <v>0.3497022387035717</v>
      </c>
      <c r="G5" s="4">
        <f>IFERROR(((1/D5)*E5),0)</f>
        <v>0.69753723556574343</v>
      </c>
    </row>
    <row r="6" spans="1:7" x14ac:dyDescent="0.25">
      <c r="A6" s="3">
        <v>71002</v>
      </c>
      <c r="B6" t="s">
        <v>7</v>
      </c>
      <c r="C6" s="2">
        <v>7707048</v>
      </c>
      <c r="D6" s="2">
        <v>3627316</v>
      </c>
      <c r="E6" s="2">
        <v>4094390</v>
      </c>
      <c r="F6" s="4">
        <f t="shared" ref="F6:F18" si="0">IFERROR(((1/C6)*E6),0)</f>
        <v>0.53125269234082884</v>
      </c>
      <c r="G6" s="4">
        <f t="shared" ref="G6:G18" si="1">IFERROR(((1/D6)*E6),0)</f>
        <v>1.1287657320178337</v>
      </c>
    </row>
    <row r="7" spans="1:7" x14ac:dyDescent="0.25">
      <c r="A7" s="3">
        <v>71003</v>
      </c>
      <c r="B7" t="s">
        <v>8</v>
      </c>
      <c r="C7" s="2">
        <v>4160299</v>
      </c>
      <c r="D7" s="2">
        <v>2789597</v>
      </c>
      <c r="E7" s="2">
        <v>1953675</v>
      </c>
      <c r="F7" s="4">
        <f t="shared" si="0"/>
        <v>0.46959966098590505</v>
      </c>
      <c r="G7" s="4">
        <f t="shared" si="1"/>
        <v>0.70034309615331536</v>
      </c>
    </row>
    <row r="8" spans="1:7" x14ac:dyDescent="0.25">
      <c r="A8" s="3">
        <v>71004</v>
      </c>
      <c r="B8" t="s">
        <v>9</v>
      </c>
      <c r="C8" s="2">
        <v>1433338</v>
      </c>
      <c r="D8" s="2">
        <v>745911</v>
      </c>
      <c r="E8" s="2">
        <v>872616</v>
      </c>
      <c r="F8" s="4">
        <f t="shared" si="0"/>
        <v>0.60879987832597759</v>
      </c>
      <c r="G8" s="4">
        <f t="shared" si="1"/>
        <v>1.1698661100318939</v>
      </c>
    </row>
    <row r="9" spans="1:7" x14ac:dyDescent="0.25">
      <c r="A9" s="3">
        <v>71005</v>
      </c>
      <c r="B9" t="s">
        <v>10</v>
      </c>
      <c r="C9" s="2">
        <v>4489460</v>
      </c>
      <c r="D9" s="2">
        <v>2038281</v>
      </c>
      <c r="E9" s="2">
        <v>2386786</v>
      </c>
      <c r="F9" s="4">
        <f t="shared" si="0"/>
        <v>0.53164211285989849</v>
      </c>
      <c r="G9" s="4">
        <f t="shared" si="1"/>
        <v>1.170979859989864</v>
      </c>
    </row>
    <row r="10" spans="1:7" x14ac:dyDescent="0.25">
      <c r="A10" s="3">
        <v>71006</v>
      </c>
      <c r="B10" t="s">
        <v>11</v>
      </c>
      <c r="C10" s="2">
        <v>1238580</v>
      </c>
      <c r="D10" s="2">
        <v>781520</v>
      </c>
      <c r="E10" s="2">
        <v>1033862</v>
      </c>
      <c r="F10" s="4">
        <f t="shared" si="0"/>
        <v>0.83471556136866409</v>
      </c>
      <c r="G10" s="4">
        <f t="shared" si="1"/>
        <v>1.3228861705394614</v>
      </c>
    </row>
    <row r="11" spans="1:7" x14ac:dyDescent="0.25">
      <c r="A11" s="3">
        <v>71007</v>
      </c>
      <c r="B11" t="s">
        <v>12</v>
      </c>
      <c r="C11" s="2">
        <v>550000</v>
      </c>
      <c r="D11" s="2">
        <v>250000</v>
      </c>
      <c r="E11" s="2">
        <v>172413.8</v>
      </c>
      <c r="F11" s="4">
        <f t="shared" si="0"/>
        <v>0.31347963636363635</v>
      </c>
      <c r="G11" s="4">
        <f t="shared" si="1"/>
        <v>0.68965519999999991</v>
      </c>
    </row>
    <row r="12" spans="1:7" x14ac:dyDescent="0.25">
      <c r="A12" s="3">
        <v>71008</v>
      </c>
      <c r="B12" t="s">
        <v>13</v>
      </c>
      <c r="C12" s="2">
        <v>3125695</v>
      </c>
      <c r="D12" s="2">
        <v>2172630</v>
      </c>
      <c r="E12" s="2">
        <v>1298580</v>
      </c>
      <c r="F12" s="4">
        <f t="shared" si="0"/>
        <v>0.41545320320760659</v>
      </c>
      <c r="G12" s="4">
        <f t="shared" si="1"/>
        <v>0.59769956228165866</v>
      </c>
    </row>
    <row r="13" spans="1:7" x14ac:dyDescent="0.25">
      <c r="A13" s="3">
        <v>71009</v>
      </c>
      <c r="B13" t="s">
        <v>112</v>
      </c>
      <c r="C13" s="2">
        <v>839900</v>
      </c>
      <c r="D13" s="2">
        <v>781800</v>
      </c>
      <c r="E13" s="2">
        <v>563992</v>
      </c>
      <c r="F13" s="4">
        <f t="shared" si="0"/>
        <v>0.67149898797475882</v>
      </c>
      <c r="G13" s="4">
        <f t="shared" si="1"/>
        <v>0.72140189306728053</v>
      </c>
    </row>
    <row r="14" spans="1:7" x14ac:dyDescent="0.25">
      <c r="A14" s="3">
        <v>71010</v>
      </c>
      <c r="B14" t="s">
        <v>113</v>
      </c>
      <c r="C14" s="2">
        <v>2007120</v>
      </c>
      <c r="D14" s="2">
        <v>1531390</v>
      </c>
      <c r="E14" s="2">
        <v>487770</v>
      </c>
      <c r="F14" s="4">
        <f t="shared" si="0"/>
        <v>0.24301984933636253</v>
      </c>
      <c r="G14" s="4">
        <f t="shared" si="1"/>
        <v>0.3185145521389065</v>
      </c>
    </row>
    <row r="15" spans="1:7" x14ac:dyDescent="0.25">
      <c r="A15" s="3">
        <v>71013</v>
      </c>
      <c r="B15" t="s">
        <v>14</v>
      </c>
      <c r="C15" s="2">
        <v>2000000</v>
      </c>
      <c r="D15" s="2">
        <v>900000</v>
      </c>
      <c r="E15" s="2">
        <v>920789.15</v>
      </c>
      <c r="F15" s="4">
        <f t="shared" si="0"/>
        <v>0.46039457499999997</v>
      </c>
      <c r="G15" s="4">
        <f t="shared" si="1"/>
        <v>1.0230990555555555</v>
      </c>
    </row>
    <row r="16" spans="1:7" x14ac:dyDescent="0.25">
      <c r="A16" s="3">
        <v>71018</v>
      </c>
      <c r="B16" t="s">
        <v>111</v>
      </c>
      <c r="C16" s="2">
        <v>0</v>
      </c>
      <c r="D16" s="2">
        <v>0</v>
      </c>
      <c r="E16" s="2">
        <v>108693.13</v>
      </c>
      <c r="F16" s="4">
        <f t="shared" si="0"/>
        <v>0</v>
      </c>
      <c r="G16" s="4">
        <f t="shared" si="1"/>
        <v>0</v>
      </c>
    </row>
    <row r="17" spans="1:7" x14ac:dyDescent="0.25">
      <c r="A17" s="3">
        <v>71019</v>
      </c>
      <c r="B17" t="s">
        <v>15</v>
      </c>
      <c r="C17" s="2">
        <v>50000</v>
      </c>
      <c r="D17" s="2">
        <v>21000</v>
      </c>
      <c r="E17" s="2">
        <v>7701.55</v>
      </c>
      <c r="F17" s="4">
        <f t="shared" si="0"/>
        <v>0.15403100000000003</v>
      </c>
      <c r="G17" s="4">
        <f t="shared" si="1"/>
        <v>0.36674047619047623</v>
      </c>
    </row>
    <row r="18" spans="1:7" x14ac:dyDescent="0.25">
      <c r="A18" s="3">
        <v>71020</v>
      </c>
      <c r="B18" t="s">
        <v>16</v>
      </c>
      <c r="C18" s="2">
        <v>278196</v>
      </c>
      <c r="D18" s="2">
        <v>139098</v>
      </c>
      <c r="E18" s="2">
        <v>0</v>
      </c>
      <c r="F18" s="4">
        <f t="shared" si="0"/>
        <v>0</v>
      </c>
      <c r="G18" s="4">
        <f t="shared" si="1"/>
        <v>0</v>
      </c>
    </row>
    <row r="19" spans="1:7" x14ac:dyDescent="0.25">
      <c r="C19" s="5"/>
      <c r="D19" s="5"/>
      <c r="E19" s="5"/>
      <c r="F19" s="4"/>
      <c r="G19" s="4"/>
    </row>
    <row r="21" spans="1:7" ht="18.75" customHeight="1" x14ac:dyDescent="0.25"/>
    <row r="22" spans="1:7" x14ac:dyDescent="0.25">
      <c r="B22" s="9" t="s">
        <v>4</v>
      </c>
      <c r="C22" s="8" t="s">
        <v>19</v>
      </c>
    </row>
    <row r="24" spans="1:7" x14ac:dyDescent="0.25">
      <c r="B24" s="8" t="s">
        <v>17</v>
      </c>
      <c r="C24" s="8" t="s">
        <v>118</v>
      </c>
    </row>
    <row r="25" spans="1:7" x14ac:dyDescent="0.25">
      <c r="B25" s="8">
        <v>30714625</v>
      </c>
      <c r="C25" s="8">
        <v>14892670.630000003</v>
      </c>
    </row>
    <row r="39" spans="2:3" x14ac:dyDescent="0.25">
      <c r="B39" s="6" t="s">
        <v>4</v>
      </c>
      <c r="C39" t="s">
        <v>19</v>
      </c>
    </row>
    <row r="41" spans="2:3" x14ac:dyDescent="0.25">
      <c r="B41" t="s">
        <v>119</v>
      </c>
      <c r="C41" t="s">
        <v>118</v>
      </c>
    </row>
    <row r="42" spans="2:3" x14ac:dyDescent="0.25">
      <c r="B42" s="8">
        <v>17199832</v>
      </c>
      <c r="C42" s="8">
        <v>14892670.630000003</v>
      </c>
    </row>
    <row r="60" spans="2:3" x14ac:dyDescent="0.25">
      <c r="B60" s="6" t="s">
        <v>4</v>
      </c>
      <c r="C60" t="s">
        <v>19</v>
      </c>
    </row>
    <row r="62" spans="2:3" x14ac:dyDescent="0.25">
      <c r="B62" t="s">
        <v>18</v>
      </c>
    </row>
    <row r="63" spans="2:3" x14ac:dyDescent="0.25">
      <c r="B63" s="7">
        <v>0.48487229227119011</v>
      </c>
    </row>
    <row r="81" spans="2:3" x14ac:dyDescent="0.25">
      <c r="B81" s="6" t="s">
        <v>4</v>
      </c>
      <c r="C81" t="s">
        <v>19</v>
      </c>
    </row>
    <row r="83" spans="2:3" x14ac:dyDescent="0.25">
      <c r="B83" t="s">
        <v>120</v>
      </c>
    </row>
    <row r="84" spans="2:3" x14ac:dyDescent="0.25">
      <c r="B84" s="7">
        <v>0.86586140085554342</v>
      </c>
    </row>
  </sheetData>
  <pageMargins left="0.7" right="0.7" top="0.75" bottom="0.75" header="0.3" footer="0.3"/>
  <drawing r:id="rId5"/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showGridLines="0" topLeftCell="A64" workbookViewId="0">
      <selection activeCell="G64" sqref="G1:G1048576"/>
    </sheetView>
  </sheetViews>
  <sheetFormatPr baseColWidth="10" defaultRowHeight="12.75" x14ac:dyDescent="0.2"/>
  <cols>
    <col min="1" max="1" width="17.5703125" style="13" bestFit="1" customWidth="1"/>
    <col min="2" max="2" width="4.85546875" style="13" bestFit="1" customWidth="1"/>
    <col min="3" max="3" width="5.28515625" style="13" bestFit="1" customWidth="1"/>
    <col min="4" max="4" width="2.85546875" style="13" bestFit="1" customWidth="1"/>
    <col min="5" max="5" width="4.85546875" style="13" bestFit="1" customWidth="1"/>
    <col min="6" max="6" width="4.42578125" style="13" bestFit="1" customWidth="1"/>
    <col min="7" max="7" width="9" style="13" bestFit="1" customWidth="1"/>
    <col min="8" max="8" width="8.7109375" style="13" bestFit="1" customWidth="1"/>
    <col min="9" max="12" width="9" style="13" bestFit="1" customWidth="1"/>
    <col min="13" max="13" width="12.85546875" style="13" bestFit="1" customWidth="1"/>
    <col min="14" max="14" width="11.28515625" style="13" bestFit="1" customWidth="1"/>
    <col min="15" max="15" width="13.85546875" style="13" bestFit="1" customWidth="1"/>
    <col min="16" max="256" width="11.42578125" style="13"/>
    <col min="257" max="257" width="17.5703125" style="13" bestFit="1" customWidth="1"/>
    <col min="258" max="258" width="4.85546875" style="13" bestFit="1" customWidth="1"/>
    <col min="259" max="259" width="5.28515625" style="13" bestFit="1" customWidth="1"/>
    <col min="260" max="260" width="2.85546875" style="13" bestFit="1" customWidth="1"/>
    <col min="261" max="261" width="4.85546875" style="13" bestFit="1" customWidth="1"/>
    <col min="262" max="262" width="4.42578125" style="13" bestFit="1" customWidth="1"/>
    <col min="263" max="263" width="9" style="13" bestFit="1" customWidth="1"/>
    <col min="264" max="264" width="8.7109375" style="13" bestFit="1" customWidth="1"/>
    <col min="265" max="268" width="9" style="13" bestFit="1" customWidth="1"/>
    <col min="269" max="270" width="11.42578125" style="13"/>
    <col min="271" max="271" width="13.85546875" style="13" bestFit="1" customWidth="1"/>
    <col min="272" max="512" width="11.42578125" style="13"/>
    <col min="513" max="513" width="17.5703125" style="13" bestFit="1" customWidth="1"/>
    <col min="514" max="514" width="4.85546875" style="13" bestFit="1" customWidth="1"/>
    <col min="515" max="515" width="5.28515625" style="13" bestFit="1" customWidth="1"/>
    <col min="516" max="516" width="2.85546875" style="13" bestFit="1" customWidth="1"/>
    <col min="517" max="517" width="4.85546875" style="13" bestFit="1" customWidth="1"/>
    <col min="518" max="518" width="4.42578125" style="13" bestFit="1" customWidth="1"/>
    <col min="519" max="519" width="9" style="13" bestFit="1" customWidth="1"/>
    <col min="520" max="520" width="8.7109375" style="13" bestFit="1" customWidth="1"/>
    <col min="521" max="524" width="9" style="13" bestFit="1" customWidth="1"/>
    <col min="525" max="526" width="11.42578125" style="13"/>
    <col min="527" max="527" width="13.85546875" style="13" bestFit="1" customWidth="1"/>
    <col min="528" max="768" width="11.42578125" style="13"/>
    <col min="769" max="769" width="17.5703125" style="13" bestFit="1" customWidth="1"/>
    <col min="770" max="770" width="4.85546875" style="13" bestFit="1" customWidth="1"/>
    <col min="771" max="771" width="5.28515625" style="13" bestFit="1" customWidth="1"/>
    <col min="772" max="772" width="2.85546875" style="13" bestFit="1" customWidth="1"/>
    <col min="773" max="773" width="4.85546875" style="13" bestFit="1" customWidth="1"/>
    <col min="774" max="774" width="4.42578125" style="13" bestFit="1" customWidth="1"/>
    <col min="775" max="775" width="9" style="13" bestFit="1" customWidth="1"/>
    <col min="776" max="776" width="8.7109375" style="13" bestFit="1" customWidth="1"/>
    <col min="777" max="780" width="9" style="13" bestFit="1" customWidth="1"/>
    <col min="781" max="782" width="11.42578125" style="13"/>
    <col min="783" max="783" width="13.85546875" style="13" bestFit="1" customWidth="1"/>
    <col min="784" max="1024" width="11.42578125" style="13"/>
    <col min="1025" max="1025" width="17.5703125" style="13" bestFit="1" customWidth="1"/>
    <col min="1026" max="1026" width="4.85546875" style="13" bestFit="1" customWidth="1"/>
    <col min="1027" max="1027" width="5.28515625" style="13" bestFit="1" customWidth="1"/>
    <col min="1028" max="1028" width="2.85546875" style="13" bestFit="1" customWidth="1"/>
    <col min="1029" max="1029" width="4.85546875" style="13" bestFit="1" customWidth="1"/>
    <col min="1030" max="1030" width="4.42578125" style="13" bestFit="1" customWidth="1"/>
    <col min="1031" max="1031" width="9" style="13" bestFit="1" customWidth="1"/>
    <col min="1032" max="1032" width="8.7109375" style="13" bestFit="1" customWidth="1"/>
    <col min="1033" max="1036" width="9" style="13" bestFit="1" customWidth="1"/>
    <col min="1037" max="1038" width="11.42578125" style="13"/>
    <col min="1039" max="1039" width="13.85546875" style="13" bestFit="1" customWidth="1"/>
    <col min="1040" max="1280" width="11.42578125" style="13"/>
    <col min="1281" max="1281" width="17.5703125" style="13" bestFit="1" customWidth="1"/>
    <col min="1282" max="1282" width="4.85546875" style="13" bestFit="1" customWidth="1"/>
    <col min="1283" max="1283" width="5.28515625" style="13" bestFit="1" customWidth="1"/>
    <col min="1284" max="1284" width="2.85546875" style="13" bestFit="1" customWidth="1"/>
    <col min="1285" max="1285" width="4.85546875" style="13" bestFit="1" customWidth="1"/>
    <col min="1286" max="1286" width="4.42578125" style="13" bestFit="1" customWidth="1"/>
    <col min="1287" max="1287" width="9" style="13" bestFit="1" customWidth="1"/>
    <col min="1288" max="1288" width="8.7109375" style="13" bestFit="1" customWidth="1"/>
    <col min="1289" max="1292" width="9" style="13" bestFit="1" customWidth="1"/>
    <col min="1293" max="1294" width="11.42578125" style="13"/>
    <col min="1295" max="1295" width="13.85546875" style="13" bestFit="1" customWidth="1"/>
    <col min="1296" max="1536" width="11.42578125" style="13"/>
    <col min="1537" max="1537" width="17.5703125" style="13" bestFit="1" customWidth="1"/>
    <col min="1538" max="1538" width="4.85546875" style="13" bestFit="1" customWidth="1"/>
    <col min="1539" max="1539" width="5.28515625" style="13" bestFit="1" customWidth="1"/>
    <col min="1540" max="1540" width="2.85546875" style="13" bestFit="1" customWidth="1"/>
    <col min="1541" max="1541" width="4.85546875" style="13" bestFit="1" customWidth="1"/>
    <col min="1542" max="1542" width="4.42578125" style="13" bestFit="1" customWidth="1"/>
    <col min="1543" max="1543" width="9" style="13" bestFit="1" customWidth="1"/>
    <col min="1544" max="1544" width="8.7109375" style="13" bestFit="1" customWidth="1"/>
    <col min="1545" max="1548" width="9" style="13" bestFit="1" customWidth="1"/>
    <col min="1549" max="1550" width="11.42578125" style="13"/>
    <col min="1551" max="1551" width="13.85546875" style="13" bestFit="1" customWidth="1"/>
    <col min="1552" max="1792" width="11.42578125" style="13"/>
    <col min="1793" max="1793" width="17.5703125" style="13" bestFit="1" customWidth="1"/>
    <col min="1794" max="1794" width="4.85546875" style="13" bestFit="1" customWidth="1"/>
    <col min="1795" max="1795" width="5.28515625" style="13" bestFit="1" customWidth="1"/>
    <col min="1796" max="1796" width="2.85546875" style="13" bestFit="1" customWidth="1"/>
    <col min="1797" max="1797" width="4.85546875" style="13" bestFit="1" customWidth="1"/>
    <col min="1798" max="1798" width="4.42578125" style="13" bestFit="1" customWidth="1"/>
    <col min="1799" max="1799" width="9" style="13" bestFit="1" customWidth="1"/>
    <col min="1800" max="1800" width="8.7109375" style="13" bestFit="1" customWidth="1"/>
    <col min="1801" max="1804" width="9" style="13" bestFit="1" customWidth="1"/>
    <col min="1805" max="1806" width="11.42578125" style="13"/>
    <col min="1807" max="1807" width="13.85546875" style="13" bestFit="1" customWidth="1"/>
    <col min="1808" max="2048" width="11.42578125" style="13"/>
    <col min="2049" max="2049" width="17.5703125" style="13" bestFit="1" customWidth="1"/>
    <col min="2050" max="2050" width="4.85546875" style="13" bestFit="1" customWidth="1"/>
    <col min="2051" max="2051" width="5.28515625" style="13" bestFit="1" customWidth="1"/>
    <col min="2052" max="2052" width="2.85546875" style="13" bestFit="1" customWidth="1"/>
    <col min="2053" max="2053" width="4.85546875" style="13" bestFit="1" customWidth="1"/>
    <col min="2054" max="2054" width="4.42578125" style="13" bestFit="1" customWidth="1"/>
    <col min="2055" max="2055" width="9" style="13" bestFit="1" customWidth="1"/>
    <col min="2056" max="2056" width="8.7109375" style="13" bestFit="1" customWidth="1"/>
    <col min="2057" max="2060" width="9" style="13" bestFit="1" customWidth="1"/>
    <col min="2061" max="2062" width="11.42578125" style="13"/>
    <col min="2063" max="2063" width="13.85546875" style="13" bestFit="1" customWidth="1"/>
    <col min="2064" max="2304" width="11.42578125" style="13"/>
    <col min="2305" max="2305" width="17.5703125" style="13" bestFit="1" customWidth="1"/>
    <col min="2306" max="2306" width="4.85546875" style="13" bestFit="1" customWidth="1"/>
    <col min="2307" max="2307" width="5.28515625" style="13" bestFit="1" customWidth="1"/>
    <col min="2308" max="2308" width="2.85546875" style="13" bestFit="1" customWidth="1"/>
    <col min="2309" max="2309" width="4.85546875" style="13" bestFit="1" customWidth="1"/>
    <col min="2310" max="2310" width="4.42578125" style="13" bestFit="1" customWidth="1"/>
    <col min="2311" max="2311" width="9" style="13" bestFit="1" customWidth="1"/>
    <col min="2312" max="2312" width="8.7109375" style="13" bestFit="1" customWidth="1"/>
    <col min="2313" max="2316" width="9" style="13" bestFit="1" customWidth="1"/>
    <col min="2317" max="2318" width="11.42578125" style="13"/>
    <col min="2319" max="2319" width="13.85546875" style="13" bestFit="1" customWidth="1"/>
    <col min="2320" max="2560" width="11.42578125" style="13"/>
    <col min="2561" max="2561" width="17.5703125" style="13" bestFit="1" customWidth="1"/>
    <col min="2562" max="2562" width="4.85546875" style="13" bestFit="1" customWidth="1"/>
    <col min="2563" max="2563" width="5.28515625" style="13" bestFit="1" customWidth="1"/>
    <col min="2564" max="2564" width="2.85546875" style="13" bestFit="1" customWidth="1"/>
    <col min="2565" max="2565" width="4.85546875" style="13" bestFit="1" customWidth="1"/>
    <col min="2566" max="2566" width="4.42578125" style="13" bestFit="1" customWidth="1"/>
    <col min="2567" max="2567" width="9" style="13" bestFit="1" customWidth="1"/>
    <col min="2568" max="2568" width="8.7109375" style="13" bestFit="1" customWidth="1"/>
    <col min="2569" max="2572" width="9" style="13" bestFit="1" customWidth="1"/>
    <col min="2573" max="2574" width="11.42578125" style="13"/>
    <col min="2575" max="2575" width="13.85546875" style="13" bestFit="1" customWidth="1"/>
    <col min="2576" max="2816" width="11.42578125" style="13"/>
    <col min="2817" max="2817" width="17.5703125" style="13" bestFit="1" customWidth="1"/>
    <col min="2818" max="2818" width="4.85546875" style="13" bestFit="1" customWidth="1"/>
    <col min="2819" max="2819" width="5.28515625" style="13" bestFit="1" customWidth="1"/>
    <col min="2820" max="2820" width="2.85546875" style="13" bestFit="1" customWidth="1"/>
    <col min="2821" max="2821" width="4.85546875" style="13" bestFit="1" customWidth="1"/>
    <col min="2822" max="2822" width="4.42578125" style="13" bestFit="1" customWidth="1"/>
    <col min="2823" max="2823" width="9" style="13" bestFit="1" customWidth="1"/>
    <col min="2824" max="2824" width="8.7109375" style="13" bestFit="1" customWidth="1"/>
    <col min="2825" max="2828" width="9" style="13" bestFit="1" customWidth="1"/>
    <col min="2829" max="2830" width="11.42578125" style="13"/>
    <col min="2831" max="2831" width="13.85546875" style="13" bestFit="1" customWidth="1"/>
    <col min="2832" max="3072" width="11.42578125" style="13"/>
    <col min="3073" max="3073" width="17.5703125" style="13" bestFit="1" customWidth="1"/>
    <col min="3074" max="3074" width="4.85546875" style="13" bestFit="1" customWidth="1"/>
    <col min="3075" max="3075" width="5.28515625" style="13" bestFit="1" customWidth="1"/>
    <col min="3076" max="3076" width="2.85546875" style="13" bestFit="1" customWidth="1"/>
    <col min="3077" max="3077" width="4.85546875" style="13" bestFit="1" customWidth="1"/>
    <col min="3078" max="3078" width="4.42578125" style="13" bestFit="1" customWidth="1"/>
    <col min="3079" max="3079" width="9" style="13" bestFit="1" customWidth="1"/>
    <col min="3080" max="3080" width="8.7109375" style="13" bestFit="1" customWidth="1"/>
    <col min="3081" max="3084" width="9" style="13" bestFit="1" customWidth="1"/>
    <col min="3085" max="3086" width="11.42578125" style="13"/>
    <col min="3087" max="3087" width="13.85546875" style="13" bestFit="1" customWidth="1"/>
    <col min="3088" max="3328" width="11.42578125" style="13"/>
    <col min="3329" max="3329" width="17.5703125" style="13" bestFit="1" customWidth="1"/>
    <col min="3330" max="3330" width="4.85546875" style="13" bestFit="1" customWidth="1"/>
    <col min="3331" max="3331" width="5.28515625" style="13" bestFit="1" customWidth="1"/>
    <col min="3332" max="3332" width="2.85546875" style="13" bestFit="1" customWidth="1"/>
    <col min="3333" max="3333" width="4.85546875" style="13" bestFit="1" customWidth="1"/>
    <col min="3334" max="3334" width="4.42578125" style="13" bestFit="1" customWidth="1"/>
    <col min="3335" max="3335" width="9" style="13" bestFit="1" customWidth="1"/>
    <col min="3336" max="3336" width="8.7109375" style="13" bestFit="1" customWidth="1"/>
    <col min="3337" max="3340" width="9" style="13" bestFit="1" customWidth="1"/>
    <col min="3341" max="3342" width="11.42578125" style="13"/>
    <col min="3343" max="3343" width="13.85546875" style="13" bestFit="1" customWidth="1"/>
    <col min="3344" max="3584" width="11.42578125" style="13"/>
    <col min="3585" max="3585" width="17.5703125" style="13" bestFit="1" customWidth="1"/>
    <col min="3586" max="3586" width="4.85546875" style="13" bestFit="1" customWidth="1"/>
    <col min="3587" max="3587" width="5.28515625" style="13" bestFit="1" customWidth="1"/>
    <col min="3588" max="3588" width="2.85546875" style="13" bestFit="1" customWidth="1"/>
    <col min="3589" max="3589" width="4.85546875" style="13" bestFit="1" customWidth="1"/>
    <col min="3590" max="3590" width="4.42578125" style="13" bestFit="1" customWidth="1"/>
    <col min="3591" max="3591" width="9" style="13" bestFit="1" customWidth="1"/>
    <col min="3592" max="3592" width="8.7109375" style="13" bestFit="1" customWidth="1"/>
    <col min="3593" max="3596" width="9" style="13" bestFit="1" customWidth="1"/>
    <col min="3597" max="3598" width="11.42578125" style="13"/>
    <col min="3599" max="3599" width="13.85546875" style="13" bestFit="1" customWidth="1"/>
    <col min="3600" max="3840" width="11.42578125" style="13"/>
    <col min="3841" max="3841" width="17.5703125" style="13" bestFit="1" customWidth="1"/>
    <col min="3842" max="3842" width="4.85546875" style="13" bestFit="1" customWidth="1"/>
    <col min="3843" max="3843" width="5.28515625" style="13" bestFit="1" customWidth="1"/>
    <col min="3844" max="3844" width="2.85546875" style="13" bestFit="1" customWidth="1"/>
    <col min="3845" max="3845" width="4.85546875" style="13" bestFit="1" customWidth="1"/>
    <col min="3846" max="3846" width="4.42578125" style="13" bestFit="1" customWidth="1"/>
    <col min="3847" max="3847" width="9" style="13" bestFit="1" customWidth="1"/>
    <col min="3848" max="3848" width="8.7109375" style="13" bestFit="1" customWidth="1"/>
    <col min="3849" max="3852" width="9" style="13" bestFit="1" customWidth="1"/>
    <col min="3853" max="3854" width="11.42578125" style="13"/>
    <col min="3855" max="3855" width="13.85546875" style="13" bestFit="1" customWidth="1"/>
    <col min="3856" max="4096" width="11.42578125" style="13"/>
    <col min="4097" max="4097" width="17.5703125" style="13" bestFit="1" customWidth="1"/>
    <col min="4098" max="4098" width="4.85546875" style="13" bestFit="1" customWidth="1"/>
    <col min="4099" max="4099" width="5.28515625" style="13" bestFit="1" customWidth="1"/>
    <col min="4100" max="4100" width="2.85546875" style="13" bestFit="1" customWidth="1"/>
    <col min="4101" max="4101" width="4.85546875" style="13" bestFit="1" customWidth="1"/>
    <col min="4102" max="4102" width="4.42578125" style="13" bestFit="1" customWidth="1"/>
    <col min="4103" max="4103" width="9" style="13" bestFit="1" customWidth="1"/>
    <col min="4104" max="4104" width="8.7109375" style="13" bestFit="1" customWidth="1"/>
    <col min="4105" max="4108" width="9" style="13" bestFit="1" customWidth="1"/>
    <col min="4109" max="4110" width="11.42578125" style="13"/>
    <col min="4111" max="4111" width="13.85546875" style="13" bestFit="1" customWidth="1"/>
    <col min="4112" max="4352" width="11.42578125" style="13"/>
    <col min="4353" max="4353" width="17.5703125" style="13" bestFit="1" customWidth="1"/>
    <col min="4354" max="4354" width="4.85546875" style="13" bestFit="1" customWidth="1"/>
    <col min="4355" max="4355" width="5.28515625" style="13" bestFit="1" customWidth="1"/>
    <col min="4356" max="4356" width="2.85546875" style="13" bestFit="1" customWidth="1"/>
    <col min="4357" max="4357" width="4.85546875" style="13" bestFit="1" customWidth="1"/>
    <col min="4358" max="4358" width="4.42578125" style="13" bestFit="1" customWidth="1"/>
    <col min="4359" max="4359" width="9" style="13" bestFit="1" customWidth="1"/>
    <col min="4360" max="4360" width="8.7109375" style="13" bestFit="1" customWidth="1"/>
    <col min="4361" max="4364" width="9" style="13" bestFit="1" customWidth="1"/>
    <col min="4365" max="4366" width="11.42578125" style="13"/>
    <col min="4367" max="4367" width="13.85546875" style="13" bestFit="1" customWidth="1"/>
    <col min="4368" max="4608" width="11.42578125" style="13"/>
    <col min="4609" max="4609" width="17.5703125" style="13" bestFit="1" customWidth="1"/>
    <col min="4610" max="4610" width="4.85546875" style="13" bestFit="1" customWidth="1"/>
    <col min="4611" max="4611" width="5.28515625" style="13" bestFit="1" customWidth="1"/>
    <col min="4612" max="4612" width="2.85546875" style="13" bestFit="1" customWidth="1"/>
    <col min="4613" max="4613" width="4.85546875" style="13" bestFit="1" customWidth="1"/>
    <col min="4614" max="4614" width="4.42578125" style="13" bestFit="1" customWidth="1"/>
    <col min="4615" max="4615" width="9" style="13" bestFit="1" customWidth="1"/>
    <col min="4616" max="4616" width="8.7109375" style="13" bestFit="1" customWidth="1"/>
    <col min="4617" max="4620" width="9" style="13" bestFit="1" customWidth="1"/>
    <col min="4621" max="4622" width="11.42578125" style="13"/>
    <col min="4623" max="4623" width="13.85546875" style="13" bestFit="1" customWidth="1"/>
    <col min="4624" max="4864" width="11.42578125" style="13"/>
    <col min="4865" max="4865" width="17.5703125" style="13" bestFit="1" customWidth="1"/>
    <col min="4866" max="4866" width="4.85546875" style="13" bestFit="1" customWidth="1"/>
    <col min="4867" max="4867" width="5.28515625" style="13" bestFit="1" customWidth="1"/>
    <col min="4868" max="4868" width="2.85546875" style="13" bestFit="1" customWidth="1"/>
    <col min="4869" max="4869" width="4.85546875" style="13" bestFit="1" customWidth="1"/>
    <col min="4870" max="4870" width="4.42578125" style="13" bestFit="1" customWidth="1"/>
    <col min="4871" max="4871" width="9" style="13" bestFit="1" customWidth="1"/>
    <col min="4872" max="4872" width="8.7109375" style="13" bestFit="1" customWidth="1"/>
    <col min="4873" max="4876" width="9" style="13" bestFit="1" customWidth="1"/>
    <col min="4877" max="4878" width="11.42578125" style="13"/>
    <col min="4879" max="4879" width="13.85546875" style="13" bestFit="1" customWidth="1"/>
    <col min="4880" max="5120" width="11.42578125" style="13"/>
    <col min="5121" max="5121" width="17.5703125" style="13" bestFit="1" customWidth="1"/>
    <col min="5122" max="5122" width="4.85546875" style="13" bestFit="1" customWidth="1"/>
    <col min="5123" max="5123" width="5.28515625" style="13" bestFit="1" customWidth="1"/>
    <col min="5124" max="5124" width="2.85546875" style="13" bestFit="1" customWidth="1"/>
    <col min="5125" max="5125" width="4.85546875" style="13" bestFit="1" customWidth="1"/>
    <col min="5126" max="5126" width="4.42578125" style="13" bestFit="1" customWidth="1"/>
    <col min="5127" max="5127" width="9" style="13" bestFit="1" customWidth="1"/>
    <col min="5128" max="5128" width="8.7109375" style="13" bestFit="1" customWidth="1"/>
    <col min="5129" max="5132" width="9" style="13" bestFit="1" customWidth="1"/>
    <col min="5133" max="5134" width="11.42578125" style="13"/>
    <col min="5135" max="5135" width="13.85546875" style="13" bestFit="1" customWidth="1"/>
    <col min="5136" max="5376" width="11.42578125" style="13"/>
    <col min="5377" max="5377" width="17.5703125" style="13" bestFit="1" customWidth="1"/>
    <col min="5378" max="5378" width="4.85546875" style="13" bestFit="1" customWidth="1"/>
    <col min="5379" max="5379" width="5.28515625" style="13" bestFit="1" customWidth="1"/>
    <col min="5380" max="5380" width="2.85546875" style="13" bestFit="1" customWidth="1"/>
    <col min="5381" max="5381" width="4.85546875" style="13" bestFit="1" customWidth="1"/>
    <col min="5382" max="5382" width="4.42578125" style="13" bestFit="1" customWidth="1"/>
    <col min="5383" max="5383" width="9" style="13" bestFit="1" customWidth="1"/>
    <col min="5384" max="5384" width="8.7109375" style="13" bestFit="1" customWidth="1"/>
    <col min="5385" max="5388" width="9" style="13" bestFit="1" customWidth="1"/>
    <col min="5389" max="5390" width="11.42578125" style="13"/>
    <col min="5391" max="5391" width="13.85546875" style="13" bestFit="1" customWidth="1"/>
    <col min="5392" max="5632" width="11.42578125" style="13"/>
    <col min="5633" max="5633" width="17.5703125" style="13" bestFit="1" customWidth="1"/>
    <col min="5634" max="5634" width="4.85546875" style="13" bestFit="1" customWidth="1"/>
    <col min="5635" max="5635" width="5.28515625" style="13" bestFit="1" customWidth="1"/>
    <col min="5636" max="5636" width="2.85546875" style="13" bestFit="1" customWidth="1"/>
    <col min="5637" max="5637" width="4.85546875" style="13" bestFit="1" customWidth="1"/>
    <col min="5638" max="5638" width="4.42578125" style="13" bestFit="1" customWidth="1"/>
    <col min="5639" max="5639" width="9" style="13" bestFit="1" customWidth="1"/>
    <col min="5640" max="5640" width="8.7109375" style="13" bestFit="1" customWidth="1"/>
    <col min="5641" max="5644" width="9" style="13" bestFit="1" customWidth="1"/>
    <col min="5645" max="5646" width="11.42578125" style="13"/>
    <col min="5647" max="5647" width="13.85546875" style="13" bestFit="1" customWidth="1"/>
    <col min="5648" max="5888" width="11.42578125" style="13"/>
    <col min="5889" max="5889" width="17.5703125" style="13" bestFit="1" customWidth="1"/>
    <col min="5890" max="5890" width="4.85546875" style="13" bestFit="1" customWidth="1"/>
    <col min="5891" max="5891" width="5.28515625" style="13" bestFit="1" customWidth="1"/>
    <col min="5892" max="5892" width="2.85546875" style="13" bestFit="1" customWidth="1"/>
    <col min="5893" max="5893" width="4.85546875" style="13" bestFit="1" customWidth="1"/>
    <col min="5894" max="5894" width="4.42578125" style="13" bestFit="1" customWidth="1"/>
    <col min="5895" max="5895" width="9" style="13" bestFit="1" customWidth="1"/>
    <col min="5896" max="5896" width="8.7109375" style="13" bestFit="1" customWidth="1"/>
    <col min="5897" max="5900" width="9" style="13" bestFit="1" customWidth="1"/>
    <col min="5901" max="5902" width="11.42578125" style="13"/>
    <col min="5903" max="5903" width="13.85546875" style="13" bestFit="1" customWidth="1"/>
    <col min="5904" max="6144" width="11.42578125" style="13"/>
    <col min="6145" max="6145" width="17.5703125" style="13" bestFit="1" customWidth="1"/>
    <col min="6146" max="6146" width="4.85546875" style="13" bestFit="1" customWidth="1"/>
    <col min="6147" max="6147" width="5.28515625" style="13" bestFit="1" customWidth="1"/>
    <col min="6148" max="6148" width="2.85546875" style="13" bestFit="1" customWidth="1"/>
    <col min="6149" max="6149" width="4.85546875" style="13" bestFit="1" customWidth="1"/>
    <col min="6150" max="6150" width="4.42578125" style="13" bestFit="1" customWidth="1"/>
    <col min="6151" max="6151" width="9" style="13" bestFit="1" customWidth="1"/>
    <col min="6152" max="6152" width="8.7109375" style="13" bestFit="1" customWidth="1"/>
    <col min="6153" max="6156" width="9" style="13" bestFit="1" customWidth="1"/>
    <col min="6157" max="6158" width="11.42578125" style="13"/>
    <col min="6159" max="6159" width="13.85546875" style="13" bestFit="1" customWidth="1"/>
    <col min="6160" max="6400" width="11.42578125" style="13"/>
    <col min="6401" max="6401" width="17.5703125" style="13" bestFit="1" customWidth="1"/>
    <col min="6402" max="6402" width="4.85546875" style="13" bestFit="1" customWidth="1"/>
    <col min="6403" max="6403" width="5.28515625" style="13" bestFit="1" customWidth="1"/>
    <col min="6404" max="6404" width="2.85546875" style="13" bestFit="1" customWidth="1"/>
    <col min="6405" max="6405" width="4.85546875" style="13" bestFit="1" customWidth="1"/>
    <col min="6406" max="6406" width="4.42578125" style="13" bestFit="1" customWidth="1"/>
    <col min="6407" max="6407" width="9" style="13" bestFit="1" customWidth="1"/>
    <col min="6408" max="6408" width="8.7109375" style="13" bestFit="1" customWidth="1"/>
    <col min="6409" max="6412" width="9" style="13" bestFit="1" customWidth="1"/>
    <col min="6413" max="6414" width="11.42578125" style="13"/>
    <col min="6415" max="6415" width="13.85546875" style="13" bestFit="1" customWidth="1"/>
    <col min="6416" max="6656" width="11.42578125" style="13"/>
    <col min="6657" max="6657" width="17.5703125" style="13" bestFit="1" customWidth="1"/>
    <col min="6658" max="6658" width="4.85546875" style="13" bestFit="1" customWidth="1"/>
    <col min="6659" max="6659" width="5.28515625" style="13" bestFit="1" customWidth="1"/>
    <col min="6660" max="6660" width="2.85546875" style="13" bestFit="1" customWidth="1"/>
    <col min="6661" max="6661" width="4.85546875" style="13" bestFit="1" customWidth="1"/>
    <col min="6662" max="6662" width="4.42578125" style="13" bestFit="1" customWidth="1"/>
    <col min="6663" max="6663" width="9" style="13" bestFit="1" customWidth="1"/>
    <col min="6664" max="6664" width="8.7109375" style="13" bestFit="1" customWidth="1"/>
    <col min="6665" max="6668" width="9" style="13" bestFit="1" customWidth="1"/>
    <col min="6669" max="6670" width="11.42578125" style="13"/>
    <col min="6671" max="6671" width="13.85546875" style="13" bestFit="1" customWidth="1"/>
    <col min="6672" max="6912" width="11.42578125" style="13"/>
    <col min="6913" max="6913" width="17.5703125" style="13" bestFit="1" customWidth="1"/>
    <col min="6914" max="6914" width="4.85546875" style="13" bestFit="1" customWidth="1"/>
    <col min="6915" max="6915" width="5.28515625" style="13" bestFit="1" customWidth="1"/>
    <col min="6916" max="6916" width="2.85546875" style="13" bestFit="1" customWidth="1"/>
    <col min="6917" max="6917" width="4.85546875" style="13" bestFit="1" customWidth="1"/>
    <col min="6918" max="6918" width="4.42578125" style="13" bestFit="1" customWidth="1"/>
    <col min="6919" max="6919" width="9" style="13" bestFit="1" customWidth="1"/>
    <col min="6920" max="6920" width="8.7109375" style="13" bestFit="1" customWidth="1"/>
    <col min="6921" max="6924" width="9" style="13" bestFit="1" customWidth="1"/>
    <col min="6925" max="6926" width="11.42578125" style="13"/>
    <col min="6927" max="6927" width="13.85546875" style="13" bestFit="1" customWidth="1"/>
    <col min="6928" max="7168" width="11.42578125" style="13"/>
    <col min="7169" max="7169" width="17.5703125" style="13" bestFit="1" customWidth="1"/>
    <col min="7170" max="7170" width="4.85546875" style="13" bestFit="1" customWidth="1"/>
    <col min="7171" max="7171" width="5.28515625" style="13" bestFit="1" customWidth="1"/>
    <col min="7172" max="7172" width="2.85546875" style="13" bestFit="1" customWidth="1"/>
    <col min="7173" max="7173" width="4.85546875" style="13" bestFit="1" customWidth="1"/>
    <col min="7174" max="7174" width="4.42578125" style="13" bestFit="1" customWidth="1"/>
    <col min="7175" max="7175" width="9" style="13" bestFit="1" customWidth="1"/>
    <col min="7176" max="7176" width="8.7109375" style="13" bestFit="1" customWidth="1"/>
    <col min="7177" max="7180" width="9" style="13" bestFit="1" customWidth="1"/>
    <col min="7181" max="7182" width="11.42578125" style="13"/>
    <col min="7183" max="7183" width="13.85546875" style="13" bestFit="1" customWidth="1"/>
    <col min="7184" max="7424" width="11.42578125" style="13"/>
    <col min="7425" max="7425" width="17.5703125" style="13" bestFit="1" customWidth="1"/>
    <col min="7426" max="7426" width="4.85546875" style="13" bestFit="1" customWidth="1"/>
    <col min="7427" max="7427" width="5.28515625" style="13" bestFit="1" customWidth="1"/>
    <col min="7428" max="7428" width="2.85546875" style="13" bestFit="1" customWidth="1"/>
    <col min="7429" max="7429" width="4.85546875" style="13" bestFit="1" customWidth="1"/>
    <col min="7430" max="7430" width="4.42578125" style="13" bestFit="1" customWidth="1"/>
    <col min="7431" max="7431" width="9" style="13" bestFit="1" customWidth="1"/>
    <col min="7432" max="7432" width="8.7109375" style="13" bestFit="1" customWidth="1"/>
    <col min="7433" max="7436" width="9" style="13" bestFit="1" customWidth="1"/>
    <col min="7437" max="7438" width="11.42578125" style="13"/>
    <col min="7439" max="7439" width="13.85546875" style="13" bestFit="1" customWidth="1"/>
    <col min="7440" max="7680" width="11.42578125" style="13"/>
    <col min="7681" max="7681" width="17.5703125" style="13" bestFit="1" customWidth="1"/>
    <col min="7682" max="7682" width="4.85546875" style="13" bestFit="1" customWidth="1"/>
    <col min="7683" max="7683" width="5.28515625" style="13" bestFit="1" customWidth="1"/>
    <col min="7684" max="7684" width="2.85546875" style="13" bestFit="1" customWidth="1"/>
    <col min="7685" max="7685" width="4.85546875" style="13" bestFit="1" customWidth="1"/>
    <col min="7686" max="7686" width="4.42578125" style="13" bestFit="1" customWidth="1"/>
    <col min="7687" max="7687" width="9" style="13" bestFit="1" customWidth="1"/>
    <col min="7688" max="7688" width="8.7109375" style="13" bestFit="1" customWidth="1"/>
    <col min="7689" max="7692" width="9" style="13" bestFit="1" customWidth="1"/>
    <col min="7693" max="7694" width="11.42578125" style="13"/>
    <col min="7695" max="7695" width="13.85546875" style="13" bestFit="1" customWidth="1"/>
    <col min="7696" max="7936" width="11.42578125" style="13"/>
    <col min="7937" max="7937" width="17.5703125" style="13" bestFit="1" customWidth="1"/>
    <col min="7938" max="7938" width="4.85546875" style="13" bestFit="1" customWidth="1"/>
    <col min="7939" max="7939" width="5.28515625" style="13" bestFit="1" customWidth="1"/>
    <col min="7940" max="7940" width="2.85546875" style="13" bestFit="1" customWidth="1"/>
    <col min="7941" max="7941" width="4.85546875" style="13" bestFit="1" customWidth="1"/>
    <col min="7942" max="7942" width="4.42578125" style="13" bestFit="1" customWidth="1"/>
    <col min="7943" max="7943" width="9" style="13" bestFit="1" customWidth="1"/>
    <col min="7944" max="7944" width="8.7109375" style="13" bestFit="1" customWidth="1"/>
    <col min="7945" max="7948" width="9" style="13" bestFit="1" customWidth="1"/>
    <col min="7949" max="7950" width="11.42578125" style="13"/>
    <col min="7951" max="7951" width="13.85546875" style="13" bestFit="1" customWidth="1"/>
    <col min="7952" max="8192" width="11.42578125" style="13"/>
    <col min="8193" max="8193" width="17.5703125" style="13" bestFit="1" customWidth="1"/>
    <col min="8194" max="8194" width="4.85546875" style="13" bestFit="1" customWidth="1"/>
    <col min="8195" max="8195" width="5.28515625" style="13" bestFit="1" customWidth="1"/>
    <col min="8196" max="8196" width="2.85546875" style="13" bestFit="1" customWidth="1"/>
    <col min="8197" max="8197" width="4.85546875" style="13" bestFit="1" customWidth="1"/>
    <col min="8198" max="8198" width="4.42578125" style="13" bestFit="1" customWidth="1"/>
    <col min="8199" max="8199" width="9" style="13" bestFit="1" customWidth="1"/>
    <col min="8200" max="8200" width="8.7109375" style="13" bestFit="1" customWidth="1"/>
    <col min="8201" max="8204" width="9" style="13" bestFit="1" customWidth="1"/>
    <col min="8205" max="8206" width="11.42578125" style="13"/>
    <col min="8207" max="8207" width="13.85546875" style="13" bestFit="1" customWidth="1"/>
    <col min="8208" max="8448" width="11.42578125" style="13"/>
    <col min="8449" max="8449" width="17.5703125" style="13" bestFit="1" customWidth="1"/>
    <col min="8450" max="8450" width="4.85546875" style="13" bestFit="1" customWidth="1"/>
    <col min="8451" max="8451" width="5.28515625" style="13" bestFit="1" customWidth="1"/>
    <col min="8452" max="8452" width="2.85546875" style="13" bestFit="1" customWidth="1"/>
    <col min="8453" max="8453" width="4.85546875" style="13" bestFit="1" customWidth="1"/>
    <col min="8454" max="8454" width="4.42578125" style="13" bestFit="1" customWidth="1"/>
    <col min="8455" max="8455" width="9" style="13" bestFit="1" customWidth="1"/>
    <col min="8456" max="8456" width="8.7109375" style="13" bestFit="1" customWidth="1"/>
    <col min="8457" max="8460" width="9" style="13" bestFit="1" customWidth="1"/>
    <col min="8461" max="8462" width="11.42578125" style="13"/>
    <col min="8463" max="8463" width="13.85546875" style="13" bestFit="1" customWidth="1"/>
    <col min="8464" max="8704" width="11.42578125" style="13"/>
    <col min="8705" max="8705" width="17.5703125" style="13" bestFit="1" customWidth="1"/>
    <col min="8706" max="8706" width="4.85546875" style="13" bestFit="1" customWidth="1"/>
    <col min="8707" max="8707" width="5.28515625" style="13" bestFit="1" customWidth="1"/>
    <col min="8708" max="8708" width="2.85546875" style="13" bestFit="1" customWidth="1"/>
    <col min="8709" max="8709" width="4.85546875" style="13" bestFit="1" customWidth="1"/>
    <col min="8710" max="8710" width="4.42578125" style="13" bestFit="1" customWidth="1"/>
    <col min="8711" max="8711" width="9" style="13" bestFit="1" customWidth="1"/>
    <col min="8712" max="8712" width="8.7109375" style="13" bestFit="1" customWidth="1"/>
    <col min="8713" max="8716" width="9" style="13" bestFit="1" customWidth="1"/>
    <col min="8717" max="8718" width="11.42578125" style="13"/>
    <col min="8719" max="8719" width="13.85546875" style="13" bestFit="1" customWidth="1"/>
    <col min="8720" max="8960" width="11.42578125" style="13"/>
    <col min="8961" max="8961" width="17.5703125" style="13" bestFit="1" customWidth="1"/>
    <col min="8962" max="8962" width="4.85546875" style="13" bestFit="1" customWidth="1"/>
    <col min="8963" max="8963" width="5.28515625" style="13" bestFit="1" customWidth="1"/>
    <col min="8964" max="8964" width="2.85546875" style="13" bestFit="1" customWidth="1"/>
    <col min="8965" max="8965" width="4.85546875" style="13" bestFit="1" customWidth="1"/>
    <col min="8966" max="8966" width="4.42578125" style="13" bestFit="1" customWidth="1"/>
    <col min="8967" max="8967" width="9" style="13" bestFit="1" customWidth="1"/>
    <col min="8968" max="8968" width="8.7109375" style="13" bestFit="1" customWidth="1"/>
    <col min="8969" max="8972" width="9" style="13" bestFit="1" customWidth="1"/>
    <col min="8973" max="8974" width="11.42578125" style="13"/>
    <col min="8975" max="8975" width="13.85546875" style="13" bestFit="1" customWidth="1"/>
    <col min="8976" max="9216" width="11.42578125" style="13"/>
    <col min="9217" max="9217" width="17.5703125" style="13" bestFit="1" customWidth="1"/>
    <col min="9218" max="9218" width="4.85546875" style="13" bestFit="1" customWidth="1"/>
    <col min="9219" max="9219" width="5.28515625" style="13" bestFit="1" customWidth="1"/>
    <col min="9220" max="9220" width="2.85546875" style="13" bestFit="1" customWidth="1"/>
    <col min="9221" max="9221" width="4.85546875" style="13" bestFit="1" customWidth="1"/>
    <col min="9222" max="9222" width="4.42578125" style="13" bestFit="1" customWidth="1"/>
    <col min="9223" max="9223" width="9" style="13" bestFit="1" customWidth="1"/>
    <col min="9224" max="9224" width="8.7109375" style="13" bestFit="1" customWidth="1"/>
    <col min="9225" max="9228" width="9" style="13" bestFit="1" customWidth="1"/>
    <col min="9229" max="9230" width="11.42578125" style="13"/>
    <col min="9231" max="9231" width="13.85546875" style="13" bestFit="1" customWidth="1"/>
    <col min="9232" max="9472" width="11.42578125" style="13"/>
    <col min="9473" max="9473" width="17.5703125" style="13" bestFit="1" customWidth="1"/>
    <col min="9474" max="9474" width="4.85546875" style="13" bestFit="1" customWidth="1"/>
    <col min="9475" max="9475" width="5.28515625" style="13" bestFit="1" customWidth="1"/>
    <col min="9476" max="9476" width="2.85546875" style="13" bestFit="1" customWidth="1"/>
    <col min="9477" max="9477" width="4.85546875" style="13" bestFit="1" customWidth="1"/>
    <col min="9478" max="9478" width="4.42578125" style="13" bestFit="1" customWidth="1"/>
    <col min="9479" max="9479" width="9" style="13" bestFit="1" customWidth="1"/>
    <col min="9480" max="9480" width="8.7109375" style="13" bestFit="1" customWidth="1"/>
    <col min="9481" max="9484" width="9" style="13" bestFit="1" customWidth="1"/>
    <col min="9485" max="9486" width="11.42578125" style="13"/>
    <col min="9487" max="9487" width="13.85546875" style="13" bestFit="1" customWidth="1"/>
    <col min="9488" max="9728" width="11.42578125" style="13"/>
    <col min="9729" max="9729" width="17.5703125" style="13" bestFit="1" customWidth="1"/>
    <col min="9730" max="9730" width="4.85546875" style="13" bestFit="1" customWidth="1"/>
    <col min="9731" max="9731" width="5.28515625" style="13" bestFit="1" customWidth="1"/>
    <col min="9732" max="9732" width="2.85546875" style="13" bestFit="1" customWidth="1"/>
    <col min="9733" max="9733" width="4.85546875" style="13" bestFit="1" customWidth="1"/>
    <col min="9734" max="9734" width="4.42578125" style="13" bestFit="1" customWidth="1"/>
    <col min="9735" max="9735" width="9" style="13" bestFit="1" customWidth="1"/>
    <col min="9736" max="9736" width="8.7109375" style="13" bestFit="1" customWidth="1"/>
    <col min="9737" max="9740" width="9" style="13" bestFit="1" customWidth="1"/>
    <col min="9741" max="9742" width="11.42578125" style="13"/>
    <col min="9743" max="9743" width="13.85546875" style="13" bestFit="1" customWidth="1"/>
    <col min="9744" max="9984" width="11.42578125" style="13"/>
    <col min="9985" max="9985" width="17.5703125" style="13" bestFit="1" customWidth="1"/>
    <col min="9986" max="9986" width="4.85546875" style="13" bestFit="1" customWidth="1"/>
    <col min="9987" max="9987" width="5.28515625" style="13" bestFit="1" customWidth="1"/>
    <col min="9988" max="9988" width="2.85546875" style="13" bestFit="1" customWidth="1"/>
    <col min="9989" max="9989" width="4.85546875" style="13" bestFit="1" customWidth="1"/>
    <col min="9990" max="9990" width="4.42578125" style="13" bestFit="1" customWidth="1"/>
    <col min="9991" max="9991" width="9" style="13" bestFit="1" customWidth="1"/>
    <col min="9992" max="9992" width="8.7109375" style="13" bestFit="1" customWidth="1"/>
    <col min="9993" max="9996" width="9" style="13" bestFit="1" customWidth="1"/>
    <col min="9997" max="9998" width="11.42578125" style="13"/>
    <col min="9999" max="9999" width="13.85546875" style="13" bestFit="1" customWidth="1"/>
    <col min="10000" max="10240" width="11.42578125" style="13"/>
    <col min="10241" max="10241" width="17.5703125" style="13" bestFit="1" customWidth="1"/>
    <col min="10242" max="10242" width="4.85546875" style="13" bestFit="1" customWidth="1"/>
    <col min="10243" max="10243" width="5.28515625" style="13" bestFit="1" customWidth="1"/>
    <col min="10244" max="10244" width="2.85546875" style="13" bestFit="1" customWidth="1"/>
    <col min="10245" max="10245" width="4.85546875" style="13" bestFit="1" customWidth="1"/>
    <col min="10246" max="10246" width="4.42578125" style="13" bestFit="1" customWidth="1"/>
    <col min="10247" max="10247" width="9" style="13" bestFit="1" customWidth="1"/>
    <col min="10248" max="10248" width="8.7109375" style="13" bestFit="1" customWidth="1"/>
    <col min="10249" max="10252" width="9" style="13" bestFit="1" customWidth="1"/>
    <col min="10253" max="10254" width="11.42578125" style="13"/>
    <col min="10255" max="10255" width="13.85546875" style="13" bestFit="1" customWidth="1"/>
    <col min="10256" max="10496" width="11.42578125" style="13"/>
    <col min="10497" max="10497" width="17.5703125" style="13" bestFit="1" customWidth="1"/>
    <col min="10498" max="10498" width="4.85546875" style="13" bestFit="1" customWidth="1"/>
    <col min="10499" max="10499" width="5.28515625" style="13" bestFit="1" customWidth="1"/>
    <col min="10500" max="10500" width="2.85546875" style="13" bestFit="1" customWidth="1"/>
    <col min="10501" max="10501" width="4.85546875" style="13" bestFit="1" customWidth="1"/>
    <col min="10502" max="10502" width="4.42578125" style="13" bestFit="1" customWidth="1"/>
    <col min="10503" max="10503" width="9" style="13" bestFit="1" customWidth="1"/>
    <col min="10504" max="10504" width="8.7109375" style="13" bestFit="1" customWidth="1"/>
    <col min="10505" max="10508" width="9" style="13" bestFit="1" customWidth="1"/>
    <col min="10509" max="10510" width="11.42578125" style="13"/>
    <col min="10511" max="10511" width="13.85546875" style="13" bestFit="1" customWidth="1"/>
    <col min="10512" max="10752" width="11.42578125" style="13"/>
    <col min="10753" max="10753" width="17.5703125" style="13" bestFit="1" customWidth="1"/>
    <col min="10754" max="10754" width="4.85546875" style="13" bestFit="1" customWidth="1"/>
    <col min="10755" max="10755" width="5.28515625" style="13" bestFit="1" customWidth="1"/>
    <col min="10756" max="10756" width="2.85546875" style="13" bestFit="1" customWidth="1"/>
    <col min="10757" max="10757" width="4.85546875" style="13" bestFit="1" customWidth="1"/>
    <col min="10758" max="10758" width="4.42578125" style="13" bestFit="1" customWidth="1"/>
    <col min="10759" max="10759" width="9" style="13" bestFit="1" customWidth="1"/>
    <col min="10760" max="10760" width="8.7109375" style="13" bestFit="1" customWidth="1"/>
    <col min="10761" max="10764" width="9" style="13" bestFit="1" customWidth="1"/>
    <col min="10765" max="10766" width="11.42578125" style="13"/>
    <col min="10767" max="10767" width="13.85546875" style="13" bestFit="1" customWidth="1"/>
    <col min="10768" max="11008" width="11.42578125" style="13"/>
    <col min="11009" max="11009" width="17.5703125" style="13" bestFit="1" customWidth="1"/>
    <col min="11010" max="11010" width="4.85546875" style="13" bestFit="1" customWidth="1"/>
    <col min="11011" max="11011" width="5.28515625" style="13" bestFit="1" customWidth="1"/>
    <col min="11012" max="11012" width="2.85546875" style="13" bestFit="1" customWidth="1"/>
    <col min="11013" max="11013" width="4.85546875" style="13" bestFit="1" customWidth="1"/>
    <col min="11014" max="11014" width="4.42578125" style="13" bestFit="1" customWidth="1"/>
    <col min="11015" max="11015" width="9" style="13" bestFit="1" customWidth="1"/>
    <col min="11016" max="11016" width="8.7109375" style="13" bestFit="1" customWidth="1"/>
    <col min="11017" max="11020" width="9" style="13" bestFit="1" customWidth="1"/>
    <col min="11021" max="11022" width="11.42578125" style="13"/>
    <col min="11023" max="11023" width="13.85546875" style="13" bestFit="1" customWidth="1"/>
    <col min="11024" max="11264" width="11.42578125" style="13"/>
    <col min="11265" max="11265" width="17.5703125" style="13" bestFit="1" customWidth="1"/>
    <col min="11266" max="11266" width="4.85546875" style="13" bestFit="1" customWidth="1"/>
    <col min="11267" max="11267" width="5.28515625" style="13" bestFit="1" customWidth="1"/>
    <col min="11268" max="11268" width="2.85546875" style="13" bestFit="1" customWidth="1"/>
    <col min="11269" max="11269" width="4.85546875" style="13" bestFit="1" customWidth="1"/>
    <col min="11270" max="11270" width="4.42578125" style="13" bestFit="1" customWidth="1"/>
    <col min="11271" max="11271" width="9" style="13" bestFit="1" customWidth="1"/>
    <col min="11272" max="11272" width="8.7109375" style="13" bestFit="1" customWidth="1"/>
    <col min="11273" max="11276" width="9" style="13" bestFit="1" customWidth="1"/>
    <col min="11277" max="11278" width="11.42578125" style="13"/>
    <col min="11279" max="11279" width="13.85546875" style="13" bestFit="1" customWidth="1"/>
    <col min="11280" max="11520" width="11.42578125" style="13"/>
    <col min="11521" max="11521" width="17.5703125" style="13" bestFit="1" customWidth="1"/>
    <col min="11522" max="11522" width="4.85546875" style="13" bestFit="1" customWidth="1"/>
    <col min="11523" max="11523" width="5.28515625" style="13" bestFit="1" customWidth="1"/>
    <col min="11524" max="11524" width="2.85546875" style="13" bestFit="1" customWidth="1"/>
    <col min="11525" max="11525" width="4.85546875" style="13" bestFit="1" customWidth="1"/>
    <col min="11526" max="11526" width="4.42578125" style="13" bestFit="1" customWidth="1"/>
    <col min="11527" max="11527" width="9" style="13" bestFit="1" customWidth="1"/>
    <col min="11528" max="11528" width="8.7109375" style="13" bestFit="1" customWidth="1"/>
    <col min="11529" max="11532" width="9" style="13" bestFit="1" customWidth="1"/>
    <col min="11533" max="11534" width="11.42578125" style="13"/>
    <col min="11535" max="11535" width="13.85546875" style="13" bestFit="1" customWidth="1"/>
    <col min="11536" max="11776" width="11.42578125" style="13"/>
    <col min="11777" max="11777" width="17.5703125" style="13" bestFit="1" customWidth="1"/>
    <col min="11778" max="11778" width="4.85546875" style="13" bestFit="1" customWidth="1"/>
    <col min="11779" max="11779" width="5.28515625" style="13" bestFit="1" customWidth="1"/>
    <col min="11780" max="11780" width="2.85546875" style="13" bestFit="1" customWidth="1"/>
    <col min="11781" max="11781" width="4.85546875" style="13" bestFit="1" customWidth="1"/>
    <col min="11782" max="11782" width="4.42578125" style="13" bestFit="1" customWidth="1"/>
    <col min="11783" max="11783" width="9" style="13" bestFit="1" customWidth="1"/>
    <col min="11784" max="11784" width="8.7109375" style="13" bestFit="1" customWidth="1"/>
    <col min="11785" max="11788" width="9" style="13" bestFit="1" customWidth="1"/>
    <col min="11789" max="11790" width="11.42578125" style="13"/>
    <col min="11791" max="11791" width="13.85546875" style="13" bestFit="1" customWidth="1"/>
    <col min="11792" max="12032" width="11.42578125" style="13"/>
    <col min="12033" max="12033" width="17.5703125" style="13" bestFit="1" customWidth="1"/>
    <col min="12034" max="12034" width="4.85546875" style="13" bestFit="1" customWidth="1"/>
    <col min="12035" max="12035" width="5.28515625" style="13" bestFit="1" customWidth="1"/>
    <col min="12036" max="12036" width="2.85546875" style="13" bestFit="1" customWidth="1"/>
    <col min="12037" max="12037" width="4.85546875" style="13" bestFit="1" customWidth="1"/>
    <col min="12038" max="12038" width="4.42578125" style="13" bestFit="1" customWidth="1"/>
    <col min="12039" max="12039" width="9" style="13" bestFit="1" customWidth="1"/>
    <col min="12040" max="12040" width="8.7109375" style="13" bestFit="1" customWidth="1"/>
    <col min="12041" max="12044" width="9" style="13" bestFit="1" customWidth="1"/>
    <col min="12045" max="12046" width="11.42578125" style="13"/>
    <col min="12047" max="12047" width="13.85546875" style="13" bestFit="1" customWidth="1"/>
    <col min="12048" max="12288" width="11.42578125" style="13"/>
    <col min="12289" max="12289" width="17.5703125" style="13" bestFit="1" customWidth="1"/>
    <col min="12290" max="12290" width="4.85546875" style="13" bestFit="1" customWidth="1"/>
    <col min="12291" max="12291" width="5.28515625" style="13" bestFit="1" customWidth="1"/>
    <col min="12292" max="12292" width="2.85546875" style="13" bestFit="1" customWidth="1"/>
    <col min="12293" max="12293" width="4.85546875" style="13" bestFit="1" customWidth="1"/>
    <col min="12294" max="12294" width="4.42578125" style="13" bestFit="1" customWidth="1"/>
    <col min="12295" max="12295" width="9" style="13" bestFit="1" customWidth="1"/>
    <col min="12296" max="12296" width="8.7109375" style="13" bestFit="1" customWidth="1"/>
    <col min="12297" max="12300" width="9" style="13" bestFit="1" customWidth="1"/>
    <col min="12301" max="12302" width="11.42578125" style="13"/>
    <col min="12303" max="12303" width="13.85546875" style="13" bestFit="1" customWidth="1"/>
    <col min="12304" max="12544" width="11.42578125" style="13"/>
    <col min="12545" max="12545" width="17.5703125" style="13" bestFit="1" customWidth="1"/>
    <col min="12546" max="12546" width="4.85546875" style="13" bestFit="1" customWidth="1"/>
    <col min="12547" max="12547" width="5.28515625" style="13" bestFit="1" customWidth="1"/>
    <col min="12548" max="12548" width="2.85546875" style="13" bestFit="1" customWidth="1"/>
    <col min="12549" max="12549" width="4.85546875" style="13" bestFit="1" customWidth="1"/>
    <col min="12550" max="12550" width="4.42578125" style="13" bestFit="1" customWidth="1"/>
    <col min="12551" max="12551" width="9" style="13" bestFit="1" customWidth="1"/>
    <col min="12552" max="12552" width="8.7109375" style="13" bestFit="1" customWidth="1"/>
    <col min="12553" max="12556" width="9" style="13" bestFit="1" customWidth="1"/>
    <col min="12557" max="12558" width="11.42578125" style="13"/>
    <col min="12559" max="12559" width="13.85546875" style="13" bestFit="1" customWidth="1"/>
    <col min="12560" max="12800" width="11.42578125" style="13"/>
    <col min="12801" max="12801" width="17.5703125" style="13" bestFit="1" customWidth="1"/>
    <col min="12802" max="12802" width="4.85546875" style="13" bestFit="1" customWidth="1"/>
    <col min="12803" max="12803" width="5.28515625" style="13" bestFit="1" customWidth="1"/>
    <col min="12804" max="12804" width="2.85546875" style="13" bestFit="1" customWidth="1"/>
    <col min="12805" max="12805" width="4.85546875" style="13" bestFit="1" customWidth="1"/>
    <col min="12806" max="12806" width="4.42578125" style="13" bestFit="1" customWidth="1"/>
    <col min="12807" max="12807" width="9" style="13" bestFit="1" customWidth="1"/>
    <col min="12808" max="12808" width="8.7109375" style="13" bestFit="1" customWidth="1"/>
    <col min="12809" max="12812" width="9" style="13" bestFit="1" customWidth="1"/>
    <col min="12813" max="12814" width="11.42578125" style="13"/>
    <col min="12815" max="12815" width="13.85546875" style="13" bestFit="1" customWidth="1"/>
    <col min="12816" max="13056" width="11.42578125" style="13"/>
    <col min="13057" max="13057" width="17.5703125" style="13" bestFit="1" customWidth="1"/>
    <col min="13058" max="13058" width="4.85546875" style="13" bestFit="1" customWidth="1"/>
    <col min="13059" max="13059" width="5.28515625" style="13" bestFit="1" customWidth="1"/>
    <col min="13060" max="13060" width="2.85546875" style="13" bestFit="1" customWidth="1"/>
    <col min="13061" max="13061" width="4.85546875" style="13" bestFit="1" customWidth="1"/>
    <col min="13062" max="13062" width="4.42578125" style="13" bestFit="1" customWidth="1"/>
    <col min="13063" max="13063" width="9" style="13" bestFit="1" customWidth="1"/>
    <col min="13064" max="13064" width="8.7109375" style="13" bestFit="1" customWidth="1"/>
    <col min="13065" max="13068" width="9" style="13" bestFit="1" customWidth="1"/>
    <col min="13069" max="13070" width="11.42578125" style="13"/>
    <col min="13071" max="13071" width="13.85546875" style="13" bestFit="1" customWidth="1"/>
    <col min="13072" max="13312" width="11.42578125" style="13"/>
    <col min="13313" max="13313" width="17.5703125" style="13" bestFit="1" customWidth="1"/>
    <col min="13314" max="13314" width="4.85546875" style="13" bestFit="1" customWidth="1"/>
    <col min="13315" max="13315" width="5.28515625" style="13" bestFit="1" customWidth="1"/>
    <col min="13316" max="13316" width="2.85546875" style="13" bestFit="1" customWidth="1"/>
    <col min="13317" max="13317" width="4.85546875" style="13" bestFit="1" customWidth="1"/>
    <col min="13318" max="13318" width="4.42578125" style="13" bestFit="1" customWidth="1"/>
    <col min="13319" max="13319" width="9" style="13" bestFit="1" customWidth="1"/>
    <col min="13320" max="13320" width="8.7109375" style="13" bestFit="1" customWidth="1"/>
    <col min="13321" max="13324" width="9" style="13" bestFit="1" customWidth="1"/>
    <col min="13325" max="13326" width="11.42578125" style="13"/>
    <col min="13327" max="13327" width="13.85546875" style="13" bestFit="1" customWidth="1"/>
    <col min="13328" max="13568" width="11.42578125" style="13"/>
    <col min="13569" max="13569" width="17.5703125" style="13" bestFit="1" customWidth="1"/>
    <col min="13570" max="13570" width="4.85546875" style="13" bestFit="1" customWidth="1"/>
    <col min="13571" max="13571" width="5.28515625" style="13" bestFit="1" customWidth="1"/>
    <col min="13572" max="13572" width="2.85546875" style="13" bestFit="1" customWidth="1"/>
    <col min="13573" max="13573" width="4.85546875" style="13" bestFit="1" customWidth="1"/>
    <col min="13574" max="13574" width="4.42578125" style="13" bestFit="1" customWidth="1"/>
    <col min="13575" max="13575" width="9" style="13" bestFit="1" customWidth="1"/>
    <col min="13576" max="13576" width="8.7109375" style="13" bestFit="1" customWidth="1"/>
    <col min="13577" max="13580" width="9" style="13" bestFit="1" customWidth="1"/>
    <col min="13581" max="13582" width="11.42578125" style="13"/>
    <col min="13583" max="13583" width="13.85546875" style="13" bestFit="1" customWidth="1"/>
    <col min="13584" max="13824" width="11.42578125" style="13"/>
    <col min="13825" max="13825" width="17.5703125" style="13" bestFit="1" customWidth="1"/>
    <col min="13826" max="13826" width="4.85546875" style="13" bestFit="1" customWidth="1"/>
    <col min="13827" max="13827" width="5.28515625" style="13" bestFit="1" customWidth="1"/>
    <col min="13828" max="13828" width="2.85546875" style="13" bestFit="1" customWidth="1"/>
    <col min="13829" max="13829" width="4.85546875" style="13" bestFit="1" customWidth="1"/>
    <col min="13830" max="13830" width="4.42578125" style="13" bestFit="1" customWidth="1"/>
    <col min="13831" max="13831" width="9" style="13" bestFit="1" customWidth="1"/>
    <col min="13832" max="13832" width="8.7109375" style="13" bestFit="1" customWidth="1"/>
    <col min="13833" max="13836" width="9" style="13" bestFit="1" customWidth="1"/>
    <col min="13837" max="13838" width="11.42578125" style="13"/>
    <col min="13839" max="13839" width="13.85546875" style="13" bestFit="1" customWidth="1"/>
    <col min="13840" max="14080" width="11.42578125" style="13"/>
    <col min="14081" max="14081" width="17.5703125" style="13" bestFit="1" customWidth="1"/>
    <col min="14082" max="14082" width="4.85546875" style="13" bestFit="1" customWidth="1"/>
    <col min="14083" max="14083" width="5.28515625" style="13" bestFit="1" customWidth="1"/>
    <col min="14084" max="14084" width="2.85546875" style="13" bestFit="1" customWidth="1"/>
    <col min="14085" max="14085" width="4.85546875" style="13" bestFit="1" customWidth="1"/>
    <col min="14086" max="14086" width="4.42578125" style="13" bestFit="1" customWidth="1"/>
    <col min="14087" max="14087" width="9" style="13" bestFit="1" customWidth="1"/>
    <col min="14088" max="14088" width="8.7109375" style="13" bestFit="1" customWidth="1"/>
    <col min="14089" max="14092" width="9" style="13" bestFit="1" customWidth="1"/>
    <col min="14093" max="14094" width="11.42578125" style="13"/>
    <col min="14095" max="14095" width="13.85546875" style="13" bestFit="1" customWidth="1"/>
    <col min="14096" max="14336" width="11.42578125" style="13"/>
    <col min="14337" max="14337" width="17.5703125" style="13" bestFit="1" customWidth="1"/>
    <col min="14338" max="14338" width="4.85546875" style="13" bestFit="1" customWidth="1"/>
    <col min="14339" max="14339" width="5.28515625" style="13" bestFit="1" customWidth="1"/>
    <col min="14340" max="14340" width="2.85546875" style="13" bestFit="1" customWidth="1"/>
    <col min="14341" max="14341" width="4.85546875" style="13" bestFit="1" customWidth="1"/>
    <col min="14342" max="14342" width="4.42578125" style="13" bestFit="1" customWidth="1"/>
    <col min="14343" max="14343" width="9" style="13" bestFit="1" customWidth="1"/>
    <col min="14344" max="14344" width="8.7109375" style="13" bestFit="1" customWidth="1"/>
    <col min="14345" max="14348" width="9" style="13" bestFit="1" customWidth="1"/>
    <col min="14349" max="14350" width="11.42578125" style="13"/>
    <col min="14351" max="14351" width="13.85546875" style="13" bestFit="1" customWidth="1"/>
    <col min="14352" max="14592" width="11.42578125" style="13"/>
    <col min="14593" max="14593" width="17.5703125" style="13" bestFit="1" customWidth="1"/>
    <col min="14594" max="14594" width="4.85546875" style="13" bestFit="1" customWidth="1"/>
    <col min="14595" max="14595" width="5.28515625" style="13" bestFit="1" customWidth="1"/>
    <col min="14596" max="14596" width="2.85546875" style="13" bestFit="1" customWidth="1"/>
    <col min="14597" max="14597" width="4.85546875" style="13" bestFit="1" customWidth="1"/>
    <col min="14598" max="14598" width="4.42578125" style="13" bestFit="1" customWidth="1"/>
    <col min="14599" max="14599" width="9" style="13" bestFit="1" customWidth="1"/>
    <col min="14600" max="14600" width="8.7109375" style="13" bestFit="1" customWidth="1"/>
    <col min="14601" max="14604" width="9" style="13" bestFit="1" customWidth="1"/>
    <col min="14605" max="14606" width="11.42578125" style="13"/>
    <col min="14607" max="14607" width="13.85546875" style="13" bestFit="1" customWidth="1"/>
    <col min="14608" max="14848" width="11.42578125" style="13"/>
    <col min="14849" max="14849" width="17.5703125" style="13" bestFit="1" customWidth="1"/>
    <col min="14850" max="14850" width="4.85546875" style="13" bestFit="1" customWidth="1"/>
    <col min="14851" max="14851" width="5.28515625" style="13" bestFit="1" customWidth="1"/>
    <col min="14852" max="14852" width="2.85546875" style="13" bestFit="1" customWidth="1"/>
    <col min="14853" max="14853" width="4.85546875" style="13" bestFit="1" customWidth="1"/>
    <col min="14854" max="14854" width="4.42578125" style="13" bestFit="1" customWidth="1"/>
    <col min="14855" max="14855" width="9" style="13" bestFit="1" customWidth="1"/>
    <col min="14856" max="14856" width="8.7109375" style="13" bestFit="1" customWidth="1"/>
    <col min="14857" max="14860" width="9" style="13" bestFit="1" customWidth="1"/>
    <col min="14861" max="14862" width="11.42578125" style="13"/>
    <col min="14863" max="14863" width="13.85546875" style="13" bestFit="1" customWidth="1"/>
    <col min="14864" max="15104" width="11.42578125" style="13"/>
    <col min="15105" max="15105" width="17.5703125" style="13" bestFit="1" customWidth="1"/>
    <col min="15106" max="15106" width="4.85546875" style="13" bestFit="1" customWidth="1"/>
    <col min="15107" max="15107" width="5.28515625" style="13" bestFit="1" customWidth="1"/>
    <col min="15108" max="15108" width="2.85546875" style="13" bestFit="1" customWidth="1"/>
    <col min="15109" max="15109" width="4.85546875" style="13" bestFit="1" customWidth="1"/>
    <col min="15110" max="15110" width="4.42578125" style="13" bestFit="1" customWidth="1"/>
    <col min="15111" max="15111" width="9" style="13" bestFit="1" customWidth="1"/>
    <col min="15112" max="15112" width="8.7109375" style="13" bestFit="1" customWidth="1"/>
    <col min="15113" max="15116" width="9" style="13" bestFit="1" customWidth="1"/>
    <col min="15117" max="15118" width="11.42578125" style="13"/>
    <col min="15119" max="15119" width="13.85546875" style="13" bestFit="1" customWidth="1"/>
    <col min="15120" max="15360" width="11.42578125" style="13"/>
    <col min="15361" max="15361" width="17.5703125" style="13" bestFit="1" customWidth="1"/>
    <col min="15362" max="15362" width="4.85546875" style="13" bestFit="1" customWidth="1"/>
    <col min="15363" max="15363" width="5.28515625" style="13" bestFit="1" customWidth="1"/>
    <col min="15364" max="15364" width="2.85546875" style="13" bestFit="1" customWidth="1"/>
    <col min="15365" max="15365" width="4.85546875" style="13" bestFit="1" customWidth="1"/>
    <col min="15366" max="15366" width="4.42578125" style="13" bestFit="1" customWidth="1"/>
    <col min="15367" max="15367" width="9" style="13" bestFit="1" customWidth="1"/>
    <col min="15368" max="15368" width="8.7109375" style="13" bestFit="1" customWidth="1"/>
    <col min="15369" max="15372" width="9" style="13" bestFit="1" customWidth="1"/>
    <col min="15373" max="15374" width="11.42578125" style="13"/>
    <col min="15375" max="15375" width="13.85546875" style="13" bestFit="1" customWidth="1"/>
    <col min="15376" max="15616" width="11.42578125" style="13"/>
    <col min="15617" max="15617" width="17.5703125" style="13" bestFit="1" customWidth="1"/>
    <col min="15618" max="15618" width="4.85546875" style="13" bestFit="1" customWidth="1"/>
    <col min="15619" max="15619" width="5.28515625" style="13" bestFit="1" customWidth="1"/>
    <col min="15620" max="15620" width="2.85546875" style="13" bestFit="1" customWidth="1"/>
    <col min="15621" max="15621" width="4.85546875" style="13" bestFit="1" customWidth="1"/>
    <col min="15622" max="15622" width="4.42578125" style="13" bestFit="1" customWidth="1"/>
    <col min="15623" max="15623" width="9" style="13" bestFit="1" customWidth="1"/>
    <col min="15624" max="15624" width="8.7109375" style="13" bestFit="1" customWidth="1"/>
    <col min="15625" max="15628" width="9" style="13" bestFit="1" customWidth="1"/>
    <col min="15629" max="15630" width="11.42578125" style="13"/>
    <col min="15631" max="15631" width="13.85546875" style="13" bestFit="1" customWidth="1"/>
    <col min="15632" max="15872" width="11.42578125" style="13"/>
    <col min="15873" max="15873" width="17.5703125" style="13" bestFit="1" customWidth="1"/>
    <col min="15874" max="15874" width="4.85546875" style="13" bestFit="1" customWidth="1"/>
    <col min="15875" max="15875" width="5.28515625" style="13" bestFit="1" customWidth="1"/>
    <col min="15876" max="15876" width="2.85546875" style="13" bestFit="1" customWidth="1"/>
    <col min="15877" max="15877" width="4.85546875" style="13" bestFit="1" customWidth="1"/>
    <col min="15878" max="15878" width="4.42578125" style="13" bestFit="1" customWidth="1"/>
    <col min="15879" max="15879" width="9" style="13" bestFit="1" customWidth="1"/>
    <col min="15880" max="15880" width="8.7109375" style="13" bestFit="1" customWidth="1"/>
    <col min="15881" max="15884" width="9" style="13" bestFit="1" customWidth="1"/>
    <col min="15885" max="15886" width="11.42578125" style="13"/>
    <col min="15887" max="15887" width="13.85546875" style="13" bestFit="1" customWidth="1"/>
    <col min="15888" max="16128" width="11.42578125" style="13"/>
    <col min="16129" max="16129" width="17.5703125" style="13" bestFit="1" customWidth="1"/>
    <col min="16130" max="16130" width="4.85546875" style="13" bestFit="1" customWidth="1"/>
    <col min="16131" max="16131" width="5.28515625" style="13" bestFit="1" customWidth="1"/>
    <col min="16132" max="16132" width="2.85546875" style="13" bestFit="1" customWidth="1"/>
    <col min="16133" max="16133" width="4.85546875" style="13" bestFit="1" customWidth="1"/>
    <col min="16134" max="16134" width="4.42578125" style="13" bestFit="1" customWidth="1"/>
    <col min="16135" max="16135" width="9" style="13" bestFit="1" customWidth="1"/>
    <col min="16136" max="16136" width="8.7109375" style="13" bestFit="1" customWidth="1"/>
    <col min="16137" max="16140" width="9" style="13" bestFit="1" customWidth="1"/>
    <col min="16141" max="16142" width="11.42578125" style="13"/>
    <col min="16143" max="16143" width="13.85546875" style="13" bestFit="1" customWidth="1"/>
    <col min="16144" max="16384" width="11.42578125" style="13"/>
  </cols>
  <sheetData>
    <row r="1" spans="1:15" s="12" customFormat="1" ht="103.5" customHeight="1" x14ac:dyDescent="0.25">
      <c r="A1" s="10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1" t="s">
        <v>29</v>
      </c>
      <c r="K1" s="11" t="s">
        <v>30</v>
      </c>
      <c r="L1" s="11" t="s">
        <v>31</v>
      </c>
      <c r="M1" s="10" t="s">
        <v>32</v>
      </c>
      <c r="N1" s="10" t="s">
        <v>33</v>
      </c>
      <c r="O1" s="10" t="s">
        <v>34</v>
      </c>
    </row>
    <row r="2" spans="1:15" ht="17.45" customHeight="1" x14ac:dyDescent="0.2">
      <c r="A2" s="13" t="str">
        <f t="shared" ref="A2:A9" si="0">CONCATENATE(B2,C2,D2,E2,F2,)</f>
        <v>O001121011141000</v>
      </c>
      <c r="B2" s="14" t="s">
        <v>35</v>
      </c>
      <c r="C2" s="14" t="s">
        <v>37</v>
      </c>
      <c r="D2" s="14" t="s">
        <v>122</v>
      </c>
      <c r="E2" s="14" t="s">
        <v>38</v>
      </c>
      <c r="F2" s="14" t="s">
        <v>36</v>
      </c>
      <c r="G2" s="15">
        <v>570700</v>
      </c>
      <c r="H2" s="15">
        <v>0</v>
      </c>
      <c r="I2" s="15">
        <v>570700</v>
      </c>
      <c r="J2" s="15">
        <v>309127</v>
      </c>
      <c r="K2" s="15">
        <v>309127</v>
      </c>
      <c r="L2" s="15">
        <v>309127</v>
      </c>
      <c r="M2" s="16">
        <f t="shared" ref="M2:N9" si="1">J2-K2</f>
        <v>0</v>
      </c>
      <c r="N2" s="16">
        <f t="shared" si="1"/>
        <v>0</v>
      </c>
      <c r="O2" s="16">
        <f t="shared" ref="O2:O9" si="2">L2</f>
        <v>309127</v>
      </c>
    </row>
    <row r="3" spans="1:15" ht="17.45" customHeight="1" x14ac:dyDescent="0.2">
      <c r="A3" s="13" t="str">
        <f t="shared" si="0"/>
        <v>O001352011143000</v>
      </c>
      <c r="B3" s="14" t="s">
        <v>35</v>
      </c>
      <c r="C3" s="14" t="s">
        <v>42</v>
      </c>
      <c r="D3" s="14" t="s">
        <v>122</v>
      </c>
      <c r="E3" s="14" t="s">
        <v>38</v>
      </c>
      <c r="F3" s="14" t="s">
        <v>43</v>
      </c>
      <c r="G3" s="15">
        <v>16000</v>
      </c>
      <c r="H3" s="15">
        <v>0</v>
      </c>
      <c r="I3" s="15">
        <v>16000</v>
      </c>
      <c r="J3" s="15">
        <v>0</v>
      </c>
      <c r="K3" s="15">
        <v>0</v>
      </c>
      <c r="L3" s="15">
        <v>0</v>
      </c>
      <c r="M3" s="16">
        <f t="shared" si="1"/>
        <v>0</v>
      </c>
      <c r="N3" s="16">
        <f t="shared" si="1"/>
        <v>0</v>
      </c>
      <c r="O3" s="16">
        <f t="shared" si="2"/>
        <v>0</v>
      </c>
    </row>
    <row r="4" spans="1:15" ht="17.45" customHeight="1" x14ac:dyDescent="0.2">
      <c r="A4" s="13" t="str">
        <f t="shared" si="0"/>
        <v>E007121011141000</v>
      </c>
      <c r="B4" s="14" t="s">
        <v>44</v>
      </c>
      <c r="C4" s="14" t="s">
        <v>37</v>
      </c>
      <c r="D4" s="14" t="s">
        <v>122</v>
      </c>
      <c r="E4" s="14" t="s">
        <v>38</v>
      </c>
      <c r="F4" s="14" t="s">
        <v>36</v>
      </c>
      <c r="G4" s="15">
        <v>1807685</v>
      </c>
      <c r="H4" s="15">
        <v>0</v>
      </c>
      <c r="I4" s="15">
        <v>1807685</v>
      </c>
      <c r="J4" s="15">
        <v>979160</v>
      </c>
      <c r="K4" s="15">
        <v>979160</v>
      </c>
      <c r="L4" s="15">
        <v>979160</v>
      </c>
      <c r="M4" s="16">
        <f t="shared" si="1"/>
        <v>0</v>
      </c>
      <c r="N4" s="16">
        <f t="shared" si="1"/>
        <v>0</v>
      </c>
      <c r="O4" s="16">
        <f t="shared" si="2"/>
        <v>979160</v>
      </c>
    </row>
    <row r="5" spans="1:15" ht="17.45" customHeight="1" x14ac:dyDescent="0.2">
      <c r="A5" s="13" t="str">
        <f t="shared" si="0"/>
        <v>E007211011142000</v>
      </c>
      <c r="B5" s="14" t="s">
        <v>44</v>
      </c>
      <c r="C5" s="14" t="s">
        <v>39</v>
      </c>
      <c r="D5" s="14" t="s">
        <v>122</v>
      </c>
      <c r="E5" s="14" t="s">
        <v>38</v>
      </c>
      <c r="F5" s="14" t="s">
        <v>40</v>
      </c>
      <c r="G5" s="15">
        <v>206762</v>
      </c>
      <c r="H5" s="15">
        <v>-198018.2</v>
      </c>
      <c r="I5" s="15">
        <v>8743.7999999999993</v>
      </c>
      <c r="J5" s="15">
        <v>655.4</v>
      </c>
      <c r="K5" s="15">
        <v>655.4</v>
      </c>
      <c r="L5" s="15">
        <v>655.4</v>
      </c>
      <c r="M5" s="16">
        <f t="shared" si="1"/>
        <v>0</v>
      </c>
      <c r="N5" s="16">
        <f t="shared" si="1"/>
        <v>0</v>
      </c>
      <c r="O5" s="16">
        <f t="shared" si="2"/>
        <v>655.4</v>
      </c>
    </row>
    <row r="6" spans="1:15" ht="17.45" customHeight="1" x14ac:dyDescent="0.2">
      <c r="A6" s="13" t="str">
        <f t="shared" si="0"/>
        <v>E007216011142000</v>
      </c>
      <c r="B6" s="14" t="s">
        <v>44</v>
      </c>
      <c r="C6" s="14" t="s">
        <v>41</v>
      </c>
      <c r="D6" s="14" t="s">
        <v>122</v>
      </c>
      <c r="E6" s="14" t="s">
        <v>38</v>
      </c>
      <c r="F6" s="14" t="s">
        <v>40</v>
      </c>
      <c r="G6" s="15">
        <v>6354</v>
      </c>
      <c r="H6" s="15">
        <v>-6354</v>
      </c>
      <c r="I6" s="15">
        <v>0</v>
      </c>
      <c r="J6" s="15">
        <v>0</v>
      </c>
      <c r="K6" s="15">
        <v>0</v>
      </c>
      <c r="L6" s="15">
        <v>0</v>
      </c>
      <c r="M6" s="16">
        <f t="shared" si="1"/>
        <v>0</v>
      </c>
      <c r="N6" s="16">
        <f t="shared" si="1"/>
        <v>0</v>
      </c>
      <c r="O6" s="16">
        <f t="shared" si="2"/>
        <v>0</v>
      </c>
    </row>
    <row r="7" spans="1:15" ht="17.45" customHeight="1" x14ac:dyDescent="0.2">
      <c r="A7" s="13" t="str">
        <f t="shared" si="0"/>
        <v>E007217011142000</v>
      </c>
      <c r="B7" s="14" t="s">
        <v>44</v>
      </c>
      <c r="C7" s="14" t="s">
        <v>45</v>
      </c>
      <c r="D7" s="14" t="s">
        <v>122</v>
      </c>
      <c r="E7" s="14" t="s">
        <v>38</v>
      </c>
      <c r="F7" s="14" t="s">
        <v>40</v>
      </c>
      <c r="G7" s="15">
        <v>331453</v>
      </c>
      <c r="H7" s="15">
        <v>-331453</v>
      </c>
      <c r="I7" s="15">
        <v>0</v>
      </c>
      <c r="J7" s="15">
        <v>0</v>
      </c>
      <c r="K7" s="15">
        <v>0</v>
      </c>
      <c r="L7" s="15">
        <v>0</v>
      </c>
      <c r="M7" s="16">
        <f t="shared" si="1"/>
        <v>0</v>
      </c>
      <c r="N7" s="16">
        <f t="shared" si="1"/>
        <v>0</v>
      </c>
      <c r="O7" s="16">
        <f t="shared" si="2"/>
        <v>0</v>
      </c>
    </row>
    <row r="8" spans="1:15" ht="17.45" customHeight="1" x14ac:dyDescent="0.2">
      <c r="A8" s="13" t="str">
        <f t="shared" si="0"/>
        <v>E007221041142000</v>
      </c>
      <c r="B8" s="14" t="s">
        <v>44</v>
      </c>
      <c r="C8" s="14" t="s">
        <v>46</v>
      </c>
      <c r="D8" s="14" t="s">
        <v>122</v>
      </c>
      <c r="E8" s="14" t="s">
        <v>38</v>
      </c>
      <c r="F8" s="14" t="s">
        <v>40</v>
      </c>
      <c r="G8" s="15">
        <v>94147</v>
      </c>
      <c r="H8" s="15">
        <v>-34009</v>
      </c>
      <c r="I8" s="15">
        <v>60138</v>
      </c>
      <c r="J8" s="15">
        <v>14014.54</v>
      </c>
      <c r="K8" s="15">
        <v>14014.54</v>
      </c>
      <c r="L8" s="15">
        <v>14014.54</v>
      </c>
      <c r="M8" s="16">
        <f t="shared" si="1"/>
        <v>0</v>
      </c>
      <c r="N8" s="16">
        <f t="shared" si="1"/>
        <v>0</v>
      </c>
      <c r="O8" s="16">
        <f t="shared" si="2"/>
        <v>14014.54</v>
      </c>
    </row>
    <row r="9" spans="1:15" ht="17.45" customHeight="1" x14ac:dyDescent="0.2">
      <c r="A9" s="13" t="str">
        <f t="shared" si="0"/>
        <v>E007261051142000</v>
      </c>
      <c r="B9" s="14" t="s">
        <v>44</v>
      </c>
      <c r="C9" s="14" t="s">
        <v>47</v>
      </c>
      <c r="D9" s="14" t="s">
        <v>122</v>
      </c>
      <c r="E9" s="14" t="s">
        <v>38</v>
      </c>
      <c r="F9" s="14" t="s">
        <v>40</v>
      </c>
      <c r="G9" s="15">
        <v>27581</v>
      </c>
      <c r="H9" s="15">
        <v>-24225.38</v>
      </c>
      <c r="I9" s="15">
        <v>3355.62</v>
      </c>
      <c r="J9" s="15">
        <v>3322.33</v>
      </c>
      <c r="K9" s="15">
        <v>3322.33</v>
      </c>
      <c r="L9" s="15">
        <v>3322.33</v>
      </c>
      <c r="M9" s="16">
        <f t="shared" si="1"/>
        <v>0</v>
      </c>
      <c r="N9" s="16">
        <f t="shared" si="1"/>
        <v>0</v>
      </c>
      <c r="O9" s="16">
        <f t="shared" si="2"/>
        <v>3322.33</v>
      </c>
    </row>
    <row r="10" spans="1:15" ht="17.45" customHeight="1" x14ac:dyDescent="0.2">
      <c r="A10" s="13" t="str">
        <f t="shared" ref="A10:A35" si="3">CONCATENATE(B10,C10,D10,E10,F10,)</f>
        <v>E007311011143000</v>
      </c>
      <c r="B10" s="14" t="s">
        <v>44</v>
      </c>
      <c r="C10" s="14" t="s">
        <v>49</v>
      </c>
      <c r="D10" s="14" t="s">
        <v>122</v>
      </c>
      <c r="E10" s="14" t="s">
        <v>38</v>
      </c>
      <c r="F10" s="14" t="s">
        <v>43</v>
      </c>
      <c r="G10" s="15">
        <v>938000</v>
      </c>
      <c r="H10" s="15">
        <v>-442502</v>
      </c>
      <c r="I10" s="15">
        <v>495498</v>
      </c>
      <c r="J10" s="15">
        <v>103046.01</v>
      </c>
      <c r="K10" s="15">
        <v>103046.01</v>
      </c>
      <c r="L10" s="15">
        <v>103046.01</v>
      </c>
      <c r="M10" s="16">
        <f t="shared" ref="M10:N35" si="4">J10-K10</f>
        <v>0</v>
      </c>
      <c r="N10" s="16">
        <f t="shared" si="4"/>
        <v>0</v>
      </c>
      <c r="O10" s="16">
        <f t="shared" ref="O10:O35" si="5">L10</f>
        <v>103046.01</v>
      </c>
    </row>
    <row r="11" spans="1:15" ht="17.45" customHeight="1" x14ac:dyDescent="0.2">
      <c r="A11" s="13" t="str">
        <f t="shared" si="3"/>
        <v>E007316031143000</v>
      </c>
      <c r="B11" s="14" t="s">
        <v>44</v>
      </c>
      <c r="C11" s="14" t="s">
        <v>51</v>
      </c>
      <c r="D11" s="14" t="s">
        <v>122</v>
      </c>
      <c r="E11" s="14" t="s">
        <v>38</v>
      </c>
      <c r="F11" s="14" t="s">
        <v>43</v>
      </c>
      <c r="G11" s="15">
        <v>201000</v>
      </c>
      <c r="H11" s="15">
        <v>0</v>
      </c>
      <c r="I11" s="15">
        <v>201000</v>
      </c>
      <c r="J11" s="15">
        <v>53000.41</v>
      </c>
      <c r="K11" s="15">
        <v>53000.41</v>
      </c>
      <c r="L11" s="15">
        <v>53000.41</v>
      </c>
      <c r="M11" s="16">
        <f t="shared" si="4"/>
        <v>0</v>
      </c>
      <c r="N11" s="16">
        <f t="shared" si="4"/>
        <v>0</v>
      </c>
      <c r="O11" s="16">
        <f t="shared" si="5"/>
        <v>53000.41</v>
      </c>
    </row>
    <row r="12" spans="1:15" ht="17.45" customHeight="1" x14ac:dyDescent="0.2">
      <c r="A12" s="13" t="str">
        <f t="shared" si="3"/>
        <v>E007317011143000</v>
      </c>
      <c r="B12" s="14" t="s">
        <v>44</v>
      </c>
      <c r="C12" s="14" t="s">
        <v>52</v>
      </c>
      <c r="D12" s="14" t="s">
        <v>122</v>
      </c>
      <c r="E12" s="14" t="s">
        <v>38</v>
      </c>
      <c r="F12" s="14" t="s">
        <v>43</v>
      </c>
      <c r="G12" s="15">
        <v>20000</v>
      </c>
      <c r="H12" s="15">
        <v>-1856</v>
      </c>
      <c r="I12" s="15">
        <v>18144</v>
      </c>
      <c r="J12" s="15">
        <v>0</v>
      </c>
      <c r="K12" s="15">
        <v>0</v>
      </c>
      <c r="L12" s="15">
        <v>0</v>
      </c>
      <c r="M12" s="16">
        <f t="shared" si="4"/>
        <v>0</v>
      </c>
      <c r="N12" s="16">
        <f t="shared" si="4"/>
        <v>0</v>
      </c>
      <c r="O12" s="16">
        <f t="shared" si="5"/>
        <v>0</v>
      </c>
    </row>
    <row r="13" spans="1:15" ht="17.45" customHeight="1" x14ac:dyDescent="0.2">
      <c r="A13" s="13" t="str">
        <f t="shared" si="3"/>
        <v>E007318011143000</v>
      </c>
      <c r="B13" s="14" t="s">
        <v>44</v>
      </c>
      <c r="C13" s="14" t="s">
        <v>53</v>
      </c>
      <c r="D13" s="14" t="s">
        <v>122</v>
      </c>
      <c r="E13" s="14" t="s">
        <v>38</v>
      </c>
      <c r="F13" s="14" t="s">
        <v>43</v>
      </c>
      <c r="G13" s="15">
        <v>50000</v>
      </c>
      <c r="H13" s="15">
        <v>0</v>
      </c>
      <c r="I13" s="15">
        <v>50000</v>
      </c>
      <c r="J13" s="15">
        <v>0</v>
      </c>
      <c r="K13" s="15">
        <v>0</v>
      </c>
      <c r="L13" s="15">
        <v>0</v>
      </c>
      <c r="M13" s="16">
        <f t="shared" si="4"/>
        <v>0</v>
      </c>
      <c r="N13" s="16">
        <f t="shared" si="4"/>
        <v>0</v>
      </c>
      <c r="O13" s="16">
        <f t="shared" si="5"/>
        <v>0</v>
      </c>
    </row>
    <row r="14" spans="1:15" ht="17.45" customHeight="1" x14ac:dyDescent="0.2">
      <c r="A14" s="13" t="str">
        <f t="shared" si="3"/>
        <v>E007323011143000</v>
      </c>
      <c r="B14" s="14" t="s">
        <v>44</v>
      </c>
      <c r="C14" s="14" t="s">
        <v>54</v>
      </c>
      <c r="D14" s="14" t="s">
        <v>122</v>
      </c>
      <c r="E14" s="14" t="s">
        <v>38</v>
      </c>
      <c r="F14" s="14" t="s">
        <v>43</v>
      </c>
      <c r="G14" s="15">
        <v>5000000</v>
      </c>
      <c r="H14" s="15">
        <v>-4181245.83</v>
      </c>
      <c r="I14" s="15">
        <v>818754.17</v>
      </c>
      <c r="J14" s="15">
        <v>0</v>
      </c>
      <c r="K14" s="15">
        <v>0</v>
      </c>
      <c r="L14" s="15">
        <v>0</v>
      </c>
      <c r="M14" s="16">
        <f t="shared" si="4"/>
        <v>0</v>
      </c>
      <c r="N14" s="16">
        <f t="shared" si="4"/>
        <v>0</v>
      </c>
      <c r="O14" s="16">
        <f t="shared" si="5"/>
        <v>0</v>
      </c>
    </row>
    <row r="15" spans="1:15" ht="17.45" customHeight="1" x14ac:dyDescent="0.2">
      <c r="A15" s="13" t="str">
        <f t="shared" si="3"/>
        <v>E007323021143000</v>
      </c>
      <c r="B15" s="14" t="s">
        <v>44</v>
      </c>
      <c r="C15" s="14" t="s">
        <v>55</v>
      </c>
      <c r="D15" s="14" t="s">
        <v>122</v>
      </c>
      <c r="E15" s="14" t="s">
        <v>38</v>
      </c>
      <c r="F15" s="14" t="s">
        <v>43</v>
      </c>
      <c r="G15" s="15">
        <v>221605</v>
      </c>
      <c r="H15" s="15">
        <v>-193748</v>
      </c>
      <c r="I15" s="15">
        <v>27857</v>
      </c>
      <c r="J15" s="15">
        <v>0</v>
      </c>
      <c r="K15" s="15">
        <v>0</v>
      </c>
      <c r="L15" s="15">
        <v>0</v>
      </c>
      <c r="M15" s="16">
        <f t="shared" si="4"/>
        <v>0</v>
      </c>
      <c r="N15" s="16">
        <f t="shared" si="4"/>
        <v>0</v>
      </c>
      <c r="O15" s="16">
        <f t="shared" si="5"/>
        <v>0</v>
      </c>
    </row>
    <row r="16" spans="1:15" ht="17.45" customHeight="1" x14ac:dyDescent="0.2">
      <c r="A16" s="13" t="str">
        <f t="shared" si="3"/>
        <v>E007325021143000</v>
      </c>
      <c r="B16" s="14" t="s">
        <v>44</v>
      </c>
      <c r="C16" s="14" t="s">
        <v>56</v>
      </c>
      <c r="D16" s="14" t="s">
        <v>122</v>
      </c>
      <c r="E16" s="14" t="s">
        <v>38</v>
      </c>
      <c r="F16" s="14" t="s">
        <v>43</v>
      </c>
      <c r="G16" s="15">
        <v>8526</v>
      </c>
      <c r="H16" s="15">
        <v>-8526</v>
      </c>
      <c r="I16" s="15">
        <v>0</v>
      </c>
      <c r="J16" s="15">
        <v>0</v>
      </c>
      <c r="K16" s="15">
        <v>0</v>
      </c>
      <c r="L16" s="15">
        <v>0</v>
      </c>
      <c r="M16" s="16">
        <f t="shared" si="4"/>
        <v>0</v>
      </c>
      <c r="N16" s="16">
        <f t="shared" si="4"/>
        <v>0</v>
      </c>
      <c r="O16" s="16">
        <f t="shared" si="5"/>
        <v>0</v>
      </c>
    </row>
    <row r="17" spans="1:15" ht="17.45" customHeight="1" x14ac:dyDescent="0.2">
      <c r="A17" s="13" t="str">
        <f t="shared" si="3"/>
        <v>E007327011143000</v>
      </c>
      <c r="B17" s="14" t="s">
        <v>44</v>
      </c>
      <c r="C17" s="14" t="s">
        <v>57</v>
      </c>
      <c r="D17" s="14" t="s">
        <v>122</v>
      </c>
      <c r="E17" s="14" t="s">
        <v>38</v>
      </c>
      <c r="F17" s="14" t="s">
        <v>43</v>
      </c>
      <c r="G17" s="15">
        <v>743608</v>
      </c>
      <c r="H17" s="15">
        <v>-297352.73</v>
      </c>
      <c r="I17" s="15">
        <v>446255.27</v>
      </c>
      <c r="J17" s="15">
        <v>0</v>
      </c>
      <c r="K17" s="15">
        <v>0</v>
      </c>
      <c r="L17" s="15">
        <v>0</v>
      </c>
      <c r="M17" s="16">
        <f t="shared" si="4"/>
        <v>0</v>
      </c>
      <c r="N17" s="16">
        <f t="shared" si="4"/>
        <v>0</v>
      </c>
      <c r="O17" s="16">
        <f t="shared" si="5"/>
        <v>0</v>
      </c>
    </row>
    <row r="18" spans="1:15" ht="17.45" customHeight="1" x14ac:dyDescent="0.2">
      <c r="A18" s="13" t="str">
        <f t="shared" si="3"/>
        <v>E007334011143000</v>
      </c>
      <c r="B18" s="14" t="s">
        <v>44</v>
      </c>
      <c r="C18" s="14" t="s">
        <v>58</v>
      </c>
      <c r="D18" s="14" t="s">
        <v>122</v>
      </c>
      <c r="E18" s="14" t="s">
        <v>38</v>
      </c>
      <c r="F18" s="14" t="s">
        <v>43</v>
      </c>
      <c r="G18" s="15">
        <v>311300</v>
      </c>
      <c r="H18" s="15">
        <v>0</v>
      </c>
      <c r="I18" s="15">
        <v>311300</v>
      </c>
      <c r="J18" s="15">
        <v>168870.48</v>
      </c>
      <c r="K18" s="15">
        <v>0</v>
      </c>
      <c r="L18" s="15">
        <v>0</v>
      </c>
      <c r="M18" s="16">
        <f t="shared" si="4"/>
        <v>168870.48</v>
      </c>
      <c r="N18" s="16">
        <f t="shared" si="4"/>
        <v>0</v>
      </c>
      <c r="O18" s="16">
        <f t="shared" si="5"/>
        <v>0</v>
      </c>
    </row>
    <row r="19" spans="1:15" ht="17.45" customHeight="1" x14ac:dyDescent="0.2">
      <c r="A19" s="13" t="str">
        <f t="shared" si="3"/>
        <v>E007336011143000</v>
      </c>
      <c r="B19" s="14" t="s">
        <v>44</v>
      </c>
      <c r="C19" s="14" t="s">
        <v>59</v>
      </c>
      <c r="D19" s="14" t="s">
        <v>122</v>
      </c>
      <c r="E19" s="14" t="s">
        <v>38</v>
      </c>
      <c r="F19" s="14" t="s">
        <v>43</v>
      </c>
      <c r="G19" s="15">
        <v>0</v>
      </c>
      <c r="H19" s="15">
        <v>1856</v>
      </c>
      <c r="I19" s="15">
        <v>1856</v>
      </c>
      <c r="J19" s="15">
        <v>1856</v>
      </c>
      <c r="K19" s="15">
        <v>1856</v>
      </c>
      <c r="L19" s="15">
        <v>1856</v>
      </c>
      <c r="M19" s="16">
        <f t="shared" si="4"/>
        <v>0</v>
      </c>
      <c r="N19" s="16">
        <f t="shared" si="4"/>
        <v>0</v>
      </c>
      <c r="O19" s="16">
        <f t="shared" si="5"/>
        <v>1856</v>
      </c>
    </row>
    <row r="20" spans="1:15" ht="17.45" customHeight="1" x14ac:dyDescent="0.2">
      <c r="A20" s="13" t="str">
        <f t="shared" si="3"/>
        <v>E007336031143000</v>
      </c>
      <c r="B20" s="14" t="s">
        <v>44</v>
      </c>
      <c r="C20" s="14" t="s">
        <v>60</v>
      </c>
      <c r="D20" s="14" t="s">
        <v>122</v>
      </c>
      <c r="E20" s="14" t="s">
        <v>38</v>
      </c>
      <c r="F20" s="14" t="s">
        <v>43</v>
      </c>
      <c r="G20" s="15">
        <v>410150</v>
      </c>
      <c r="H20" s="15">
        <v>-410150</v>
      </c>
      <c r="I20" s="15">
        <v>0</v>
      </c>
      <c r="J20" s="15">
        <v>0</v>
      </c>
      <c r="K20" s="15">
        <v>0</v>
      </c>
      <c r="L20" s="15">
        <v>0</v>
      </c>
      <c r="M20" s="16">
        <f t="shared" si="4"/>
        <v>0</v>
      </c>
      <c r="N20" s="16">
        <f t="shared" si="4"/>
        <v>0</v>
      </c>
      <c r="O20" s="16">
        <f t="shared" si="5"/>
        <v>0</v>
      </c>
    </row>
    <row r="21" spans="1:15" ht="17.45" customHeight="1" x14ac:dyDescent="0.2">
      <c r="A21" s="13" t="str">
        <f t="shared" si="3"/>
        <v>E007336041143000</v>
      </c>
      <c r="B21" s="14" t="s">
        <v>44</v>
      </c>
      <c r="C21" s="14" t="s">
        <v>61</v>
      </c>
      <c r="D21" s="14" t="s">
        <v>122</v>
      </c>
      <c r="E21" s="14" t="s">
        <v>38</v>
      </c>
      <c r="F21" s="14" t="s">
        <v>43</v>
      </c>
      <c r="G21" s="15">
        <v>182500</v>
      </c>
      <c r="H21" s="15">
        <v>0</v>
      </c>
      <c r="I21" s="15">
        <v>182500</v>
      </c>
      <c r="J21" s="15">
        <v>91460.9</v>
      </c>
      <c r="K21" s="15">
        <v>91460.9</v>
      </c>
      <c r="L21" s="15">
        <v>91460.9</v>
      </c>
      <c r="M21" s="16">
        <f t="shared" si="4"/>
        <v>0</v>
      </c>
      <c r="N21" s="16">
        <f t="shared" si="4"/>
        <v>0</v>
      </c>
      <c r="O21" s="16">
        <f t="shared" si="5"/>
        <v>91460.9</v>
      </c>
    </row>
    <row r="22" spans="1:15" ht="17.45" customHeight="1" x14ac:dyDescent="0.2">
      <c r="A22" s="13" t="str">
        <f t="shared" si="3"/>
        <v>E007338011143000</v>
      </c>
      <c r="B22" s="14" t="s">
        <v>44</v>
      </c>
      <c r="C22" s="14" t="s">
        <v>63</v>
      </c>
      <c r="D22" s="14" t="s">
        <v>122</v>
      </c>
      <c r="E22" s="14" t="s">
        <v>38</v>
      </c>
      <c r="F22" s="14" t="s">
        <v>43</v>
      </c>
      <c r="G22" s="15">
        <v>604301</v>
      </c>
      <c r="H22" s="15">
        <v>0</v>
      </c>
      <c r="I22" s="15">
        <v>604301</v>
      </c>
      <c r="J22" s="15">
        <v>47429.33</v>
      </c>
      <c r="K22" s="15">
        <v>47429.33</v>
      </c>
      <c r="L22" s="15">
        <v>47429.33</v>
      </c>
      <c r="M22" s="16">
        <f t="shared" si="4"/>
        <v>0</v>
      </c>
      <c r="N22" s="16">
        <f t="shared" si="4"/>
        <v>0</v>
      </c>
      <c r="O22" s="16">
        <f t="shared" si="5"/>
        <v>47429.33</v>
      </c>
    </row>
    <row r="23" spans="1:15" ht="17.45" customHeight="1" x14ac:dyDescent="0.2">
      <c r="A23" s="13" t="str">
        <f t="shared" si="3"/>
        <v>E007339011143000</v>
      </c>
      <c r="B23" s="14" t="s">
        <v>44</v>
      </c>
      <c r="C23" s="14" t="s">
        <v>64</v>
      </c>
      <c r="D23" s="14" t="s">
        <v>122</v>
      </c>
      <c r="E23" s="14" t="s">
        <v>38</v>
      </c>
      <c r="F23" s="14" t="s">
        <v>43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6">
        <f t="shared" si="4"/>
        <v>0</v>
      </c>
      <c r="N23" s="16">
        <f t="shared" si="4"/>
        <v>0</v>
      </c>
      <c r="O23" s="16">
        <f t="shared" si="5"/>
        <v>0</v>
      </c>
    </row>
    <row r="24" spans="1:15" ht="17.45" customHeight="1" x14ac:dyDescent="0.2">
      <c r="A24" s="13" t="str">
        <f t="shared" si="3"/>
        <v>E007351011143000</v>
      </c>
      <c r="B24" s="14" t="s">
        <v>44</v>
      </c>
      <c r="C24" s="14" t="s">
        <v>66</v>
      </c>
      <c r="D24" s="14" t="s">
        <v>122</v>
      </c>
      <c r="E24" s="14" t="s">
        <v>38</v>
      </c>
      <c r="F24" s="14" t="s">
        <v>43</v>
      </c>
      <c r="G24" s="15">
        <v>8287</v>
      </c>
      <c r="H24" s="15">
        <v>2043735</v>
      </c>
      <c r="I24" s="15">
        <v>2052022</v>
      </c>
      <c r="J24" s="15">
        <v>440368.32</v>
      </c>
      <c r="K24" s="15">
        <v>440368.32</v>
      </c>
      <c r="L24" s="15">
        <v>440368.32</v>
      </c>
      <c r="M24" s="16">
        <f t="shared" si="4"/>
        <v>0</v>
      </c>
      <c r="N24" s="16">
        <f t="shared" si="4"/>
        <v>0</v>
      </c>
      <c r="O24" s="16">
        <f t="shared" si="5"/>
        <v>440368.32</v>
      </c>
    </row>
    <row r="25" spans="1:15" ht="17.45" customHeight="1" x14ac:dyDescent="0.2">
      <c r="A25" s="13" t="str">
        <f t="shared" si="3"/>
        <v>E007352011143000</v>
      </c>
      <c r="B25" s="14" t="s">
        <v>44</v>
      </c>
      <c r="C25" s="14" t="s">
        <v>42</v>
      </c>
      <c r="D25" s="14" t="s">
        <v>122</v>
      </c>
      <c r="E25" s="14" t="s">
        <v>38</v>
      </c>
      <c r="F25" s="14" t="s">
        <v>43</v>
      </c>
      <c r="G25" s="15">
        <v>162756</v>
      </c>
      <c r="H25" s="15">
        <v>0</v>
      </c>
      <c r="I25" s="15">
        <v>162756</v>
      </c>
      <c r="J25" s="15">
        <v>3489.75</v>
      </c>
      <c r="K25" s="15">
        <v>3489.75</v>
      </c>
      <c r="L25" s="15">
        <v>3489.75</v>
      </c>
      <c r="M25" s="16">
        <f t="shared" si="4"/>
        <v>0</v>
      </c>
      <c r="N25" s="16">
        <f t="shared" si="4"/>
        <v>0</v>
      </c>
      <c r="O25" s="16">
        <f t="shared" si="5"/>
        <v>3489.75</v>
      </c>
    </row>
    <row r="26" spans="1:15" ht="17.45" customHeight="1" x14ac:dyDescent="0.2">
      <c r="A26" s="13" t="str">
        <f t="shared" si="3"/>
        <v>E007353011143000</v>
      </c>
      <c r="B26" s="14" t="s">
        <v>44</v>
      </c>
      <c r="C26" s="14" t="s">
        <v>67</v>
      </c>
      <c r="D26" s="14" t="s">
        <v>122</v>
      </c>
      <c r="E26" s="14" t="s">
        <v>38</v>
      </c>
      <c r="F26" s="14" t="s">
        <v>43</v>
      </c>
      <c r="G26" s="15">
        <v>33000</v>
      </c>
      <c r="H26" s="15">
        <v>0</v>
      </c>
      <c r="I26" s="15">
        <v>33000</v>
      </c>
      <c r="J26" s="15">
        <v>1624</v>
      </c>
      <c r="K26" s="15">
        <v>1624</v>
      </c>
      <c r="L26" s="15">
        <v>0</v>
      </c>
      <c r="M26" s="16">
        <f t="shared" si="4"/>
        <v>0</v>
      </c>
      <c r="N26" s="16">
        <f t="shared" si="4"/>
        <v>1624</v>
      </c>
      <c r="O26" s="16">
        <f t="shared" si="5"/>
        <v>0</v>
      </c>
    </row>
    <row r="27" spans="1:15" ht="17.45" customHeight="1" x14ac:dyDescent="0.2">
      <c r="A27" s="13" t="str">
        <f t="shared" si="3"/>
        <v>E007358011143000</v>
      </c>
      <c r="B27" s="14" t="s">
        <v>44</v>
      </c>
      <c r="C27" s="14" t="s">
        <v>68</v>
      </c>
      <c r="D27" s="14" t="s">
        <v>122</v>
      </c>
      <c r="E27" s="14" t="s">
        <v>38</v>
      </c>
      <c r="F27" s="14" t="s">
        <v>43</v>
      </c>
      <c r="G27" s="15">
        <v>1000000</v>
      </c>
      <c r="H27" s="15">
        <v>0</v>
      </c>
      <c r="I27" s="15">
        <v>1000000</v>
      </c>
      <c r="J27" s="15">
        <v>0</v>
      </c>
      <c r="K27" s="15">
        <v>0</v>
      </c>
      <c r="L27" s="15">
        <v>0</v>
      </c>
      <c r="M27" s="16">
        <f t="shared" si="4"/>
        <v>0</v>
      </c>
      <c r="N27" s="16">
        <f t="shared" si="4"/>
        <v>0</v>
      </c>
      <c r="O27" s="16">
        <f t="shared" si="5"/>
        <v>0</v>
      </c>
    </row>
    <row r="28" spans="1:15" ht="17.45" customHeight="1" x14ac:dyDescent="0.2">
      <c r="A28" s="13" t="str">
        <f t="shared" si="3"/>
        <v>E007359011143000</v>
      </c>
      <c r="B28" s="14" t="s">
        <v>44</v>
      </c>
      <c r="C28" s="14" t="s">
        <v>69</v>
      </c>
      <c r="D28" s="14" t="s">
        <v>122</v>
      </c>
      <c r="E28" s="14" t="s">
        <v>38</v>
      </c>
      <c r="F28" s="14" t="s">
        <v>43</v>
      </c>
      <c r="G28" s="15">
        <v>219236</v>
      </c>
      <c r="H28" s="15">
        <v>0</v>
      </c>
      <c r="I28" s="15">
        <v>219236</v>
      </c>
      <c r="J28" s="15">
        <v>106706.41</v>
      </c>
      <c r="K28" s="15">
        <v>106706.41</v>
      </c>
      <c r="L28" s="15">
        <v>106706.41</v>
      </c>
      <c r="M28" s="16">
        <f t="shared" si="4"/>
        <v>0</v>
      </c>
      <c r="N28" s="16">
        <f t="shared" si="4"/>
        <v>0</v>
      </c>
      <c r="O28" s="16">
        <f t="shared" si="5"/>
        <v>106706.41</v>
      </c>
    </row>
    <row r="29" spans="1:15" ht="17.45" customHeight="1" x14ac:dyDescent="0.2">
      <c r="A29" s="13" t="str">
        <f t="shared" si="3"/>
        <v>E007395011143000</v>
      </c>
      <c r="B29" s="14" t="s">
        <v>44</v>
      </c>
      <c r="C29" s="14" t="s">
        <v>93</v>
      </c>
      <c r="D29" s="14" t="s">
        <v>122</v>
      </c>
      <c r="E29" s="14" t="s">
        <v>38</v>
      </c>
      <c r="F29" s="14" t="s">
        <v>43</v>
      </c>
      <c r="G29" s="15">
        <v>0</v>
      </c>
      <c r="H29" s="15">
        <v>126270.75</v>
      </c>
      <c r="I29" s="15">
        <v>126270.75</v>
      </c>
      <c r="J29" s="15">
        <v>126270.75</v>
      </c>
      <c r="K29" s="15">
        <v>126270.75</v>
      </c>
      <c r="L29" s="15">
        <v>126270.75</v>
      </c>
      <c r="M29" s="16">
        <f t="shared" si="4"/>
        <v>0</v>
      </c>
      <c r="N29" s="16">
        <f t="shared" si="4"/>
        <v>0</v>
      </c>
      <c r="O29" s="16">
        <f t="shared" si="5"/>
        <v>126270.75</v>
      </c>
    </row>
    <row r="30" spans="1:15" ht="17.45" customHeight="1" x14ac:dyDescent="0.2">
      <c r="A30" s="13" t="str">
        <f t="shared" si="3"/>
        <v>E007398011143000</v>
      </c>
      <c r="B30" s="14" t="s">
        <v>44</v>
      </c>
      <c r="C30" s="14" t="s">
        <v>71</v>
      </c>
      <c r="D30" s="14" t="s">
        <v>122</v>
      </c>
      <c r="E30" s="14" t="s">
        <v>38</v>
      </c>
      <c r="F30" s="14" t="s">
        <v>43</v>
      </c>
      <c r="G30" s="15">
        <v>0</v>
      </c>
      <c r="H30" s="15">
        <v>3957578.39</v>
      </c>
      <c r="I30" s="15">
        <v>3957578.39</v>
      </c>
      <c r="J30" s="15">
        <v>459130.61</v>
      </c>
      <c r="K30" s="15">
        <v>459130.61</v>
      </c>
      <c r="L30" s="15">
        <v>459130.61</v>
      </c>
      <c r="M30" s="16">
        <f t="shared" si="4"/>
        <v>0</v>
      </c>
      <c r="N30" s="16">
        <f t="shared" si="4"/>
        <v>0</v>
      </c>
      <c r="O30" s="16">
        <f t="shared" si="5"/>
        <v>459130.61</v>
      </c>
    </row>
    <row r="31" spans="1:15" ht="17.45" customHeight="1" x14ac:dyDescent="0.2">
      <c r="A31" s="13" t="str">
        <f t="shared" si="3"/>
        <v>E007441011144000</v>
      </c>
      <c r="B31" s="14" t="s">
        <v>44</v>
      </c>
      <c r="C31" s="14" t="s">
        <v>72</v>
      </c>
      <c r="D31" s="14" t="s">
        <v>122</v>
      </c>
      <c r="E31" s="14" t="s">
        <v>38</v>
      </c>
      <c r="F31" s="14" t="s">
        <v>73</v>
      </c>
      <c r="G31" s="15">
        <v>181225</v>
      </c>
      <c r="H31" s="15">
        <v>0</v>
      </c>
      <c r="I31" s="15">
        <v>181225</v>
      </c>
      <c r="J31" s="15">
        <v>64066.16</v>
      </c>
      <c r="K31" s="15">
        <v>46016.160000000003</v>
      </c>
      <c r="L31" s="15">
        <v>46016.160000000003</v>
      </c>
      <c r="M31" s="16">
        <f t="shared" si="4"/>
        <v>18050</v>
      </c>
      <c r="N31" s="16">
        <f t="shared" si="4"/>
        <v>0</v>
      </c>
      <c r="O31" s="16">
        <f t="shared" si="5"/>
        <v>46016.160000000003</v>
      </c>
    </row>
    <row r="32" spans="1:15" ht="17.45" customHeight="1" x14ac:dyDescent="0.2">
      <c r="A32" s="13" t="str">
        <f t="shared" si="3"/>
        <v>E007441021144000</v>
      </c>
      <c r="B32" s="14" t="s">
        <v>44</v>
      </c>
      <c r="C32" s="14" t="s">
        <v>74</v>
      </c>
      <c r="D32" s="14" t="s">
        <v>122</v>
      </c>
      <c r="E32" s="14" t="s">
        <v>38</v>
      </c>
      <c r="F32" s="14" t="s">
        <v>73</v>
      </c>
      <c r="G32" s="15">
        <v>1078353</v>
      </c>
      <c r="H32" s="15">
        <v>0</v>
      </c>
      <c r="I32" s="15">
        <v>1078353</v>
      </c>
      <c r="J32" s="15">
        <v>0</v>
      </c>
      <c r="K32" s="15">
        <v>0</v>
      </c>
      <c r="L32" s="15">
        <v>0</v>
      </c>
      <c r="M32" s="16">
        <f t="shared" si="4"/>
        <v>0</v>
      </c>
      <c r="N32" s="16">
        <f t="shared" si="4"/>
        <v>0</v>
      </c>
      <c r="O32" s="16">
        <f t="shared" si="5"/>
        <v>0</v>
      </c>
    </row>
    <row r="33" spans="1:15" ht="17.45" customHeight="1" x14ac:dyDescent="0.2">
      <c r="A33" s="13" t="str">
        <f t="shared" si="3"/>
        <v>E007441031144000</v>
      </c>
      <c r="B33" s="14" t="s">
        <v>44</v>
      </c>
      <c r="C33" s="14" t="s">
        <v>75</v>
      </c>
      <c r="D33" s="14" t="s">
        <v>122</v>
      </c>
      <c r="E33" s="14" t="s">
        <v>38</v>
      </c>
      <c r="F33" s="14" t="s">
        <v>73</v>
      </c>
      <c r="G33" s="15">
        <v>314090</v>
      </c>
      <c r="H33" s="15">
        <v>0</v>
      </c>
      <c r="I33" s="15">
        <v>314090</v>
      </c>
      <c r="J33" s="15">
        <v>105780.27</v>
      </c>
      <c r="K33" s="15">
        <v>77439.23</v>
      </c>
      <c r="L33" s="15">
        <v>77439.23</v>
      </c>
      <c r="M33" s="16">
        <f t="shared" si="4"/>
        <v>28341.040000000008</v>
      </c>
      <c r="N33" s="16">
        <f t="shared" si="4"/>
        <v>0</v>
      </c>
      <c r="O33" s="16">
        <f t="shared" si="5"/>
        <v>77439.23</v>
      </c>
    </row>
    <row r="34" spans="1:15" ht="17.45" customHeight="1" x14ac:dyDescent="0.2">
      <c r="A34" s="13" t="str">
        <f t="shared" si="3"/>
        <v>S243439011144000</v>
      </c>
      <c r="B34" s="14" t="s">
        <v>76</v>
      </c>
      <c r="C34" s="14" t="s">
        <v>77</v>
      </c>
      <c r="D34" s="14" t="s">
        <v>122</v>
      </c>
      <c r="E34" s="14" t="s">
        <v>38</v>
      </c>
      <c r="F34" s="14" t="s">
        <v>73</v>
      </c>
      <c r="G34" s="15">
        <v>457987</v>
      </c>
      <c r="H34" s="15">
        <v>-457987</v>
      </c>
      <c r="I34" s="15">
        <v>0</v>
      </c>
      <c r="J34" s="15">
        <v>0</v>
      </c>
      <c r="K34" s="15">
        <v>0</v>
      </c>
      <c r="L34" s="15">
        <v>0</v>
      </c>
      <c r="M34" s="16">
        <f t="shared" si="4"/>
        <v>0</v>
      </c>
      <c r="N34" s="16">
        <f t="shared" si="4"/>
        <v>0</v>
      </c>
      <c r="O34" s="16">
        <f t="shared" si="5"/>
        <v>0</v>
      </c>
    </row>
    <row r="35" spans="1:15" ht="17.45" customHeight="1" x14ac:dyDescent="0.2">
      <c r="A35" s="13" t="str">
        <f t="shared" si="3"/>
        <v>E010121011141000</v>
      </c>
      <c r="B35" s="14" t="s">
        <v>78</v>
      </c>
      <c r="C35" s="14" t="s">
        <v>37</v>
      </c>
      <c r="D35" s="14" t="s">
        <v>122</v>
      </c>
      <c r="E35" s="14" t="s">
        <v>38</v>
      </c>
      <c r="F35" s="14" t="s">
        <v>36</v>
      </c>
      <c r="G35" s="15">
        <v>4135744</v>
      </c>
      <c r="H35" s="15">
        <v>0</v>
      </c>
      <c r="I35" s="15">
        <v>4135744</v>
      </c>
      <c r="J35" s="15">
        <v>1760213</v>
      </c>
      <c r="K35" s="15">
        <v>1760213</v>
      </c>
      <c r="L35" s="15">
        <v>1760213</v>
      </c>
      <c r="M35" s="16">
        <f t="shared" si="4"/>
        <v>0</v>
      </c>
      <c r="N35" s="16">
        <f t="shared" si="4"/>
        <v>0</v>
      </c>
      <c r="O35" s="16">
        <f t="shared" si="5"/>
        <v>1760213</v>
      </c>
    </row>
    <row r="36" spans="1:15" ht="17.45" customHeight="1" x14ac:dyDescent="0.2">
      <c r="A36" s="13" t="str">
        <f t="shared" ref="A36:A67" si="6">CONCATENATE(B36,C36,D36,E36,F36,)</f>
        <v>E010261031142000</v>
      </c>
      <c r="B36" s="14" t="s">
        <v>78</v>
      </c>
      <c r="C36" s="14" t="s">
        <v>79</v>
      </c>
      <c r="D36" s="14" t="s">
        <v>122</v>
      </c>
      <c r="E36" s="14" t="s">
        <v>38</v>
      </c>
      <c r="F36" s="14" t="s">
        <v>40</v>
      </c>
      <c r="G36" s="15">
        <v>0</v>
      </c>
      <c r="H36" s="15">
        <v>29712</v>
      </c>
      <c r="I36" s="15">
        <v>29712</v>
      </c>
      <c r="J36" s="15">
        <v>0</v>
      </c>
      <c r="K36" s="15">
        <v>0</v>
      </c>
      <c r="L36" s="15">
        <v>0</v>
      </c>
      <c r="M36" s="16">
        <f t="shared" ref="M36:N67" si="7">J36-K36</f>
        <v>0</v>
      </c>
      <c r="N36" s="16">
        <f t="shared" si="7"/>
        <v>0</v>
      </c>
      <c r="O36" s="16">
        <f t="shared" ref="O36:O67" si="8">L36</f>
        <v>0</v>
      </c>
    </row>
    <row r="37" spans="1:15" ht="17.45" customHeight="1" x14ac:dyDescent="0.2">
      <c r="A37" s="13" t="str">
        <f t="shared" si="6"/>
        <v>E010292011142000</v>
      </c>
      <c r="B37" s="14" t="s">
        <v>78</v>
      </c>
      <c r="C37" s="14" t="s">
        <v>48</v>
      </c>
      <c r="D37" s="14" t="s">
        <v>122</v>
      </c>
      <c r="E37" s="14" t="s">
        <v>38</v>
      </c>
      <c r="F37" s="14" t="s">
        <v>40</v>
      </c>
      <c r="G37" s="15">
        <v>5372</v>
      </c>
      <c r="H37" s="15">
        <v>0</v>
      </c>
      <c r="I37" s="15">
        <v>5372</v>
      </c>
      <c r="J37" s="15">
        <v>371.2</v>
      </c>
      <c r="K37" s="15">
        <v>0</v>
      </c>
      <c r="L37" s="15">
        <v>0</v>
      </c>
      <c r="M37" s="16">
        <f t="shared" si="7"/>
        <v>371.2</v>
      </c>
      <c r="N37" s="16">
        <f t="shared" si="7"/>
        <v>0</v>
      </c>
      <c r="O37" s="16">
        <f t="shared" si="8"/>
        <v>0</v>
      </c>
    </row>
    <row r="38" spans="1:15" ht="17.45" customHeight="1" x14ac:dyDescent="0.2">
      <c r="A38" s="13" t="str">
        <f t="shared" si="6"/>
        <v>E010311011143000</v>
      </c>
      <c r="B38" s="14" t="s">
        <v>78</v>
      </c>
      <c r="C38" s="14" t="s">
        <v>49</v>
      </c>
      <c r="D38" s="14" t="s">
        <v>122</v>
      </c>
      <c r="E38" s="14" t="s">
        <v>38</v>
      </c>
      <c r="F38" s="14" t="s">
        <v>43</v>
      </c>
      <c r="G38" s="15">
        <v>620314</v>
      </c>
      <c r="H38" s="15">
        <v>-159413.98000000001</v>
      </c>
      <c r="I38" s="15">
        <v>460900.02</v>
      </c>
      <c r="J38" s="15">
        <v>29118</v>
      </c>
      <c r="K38" s="15">
        <v>29118</v>
      </c>
      <c r="L38" s="15">
        <v>29118</v>
      </c>
      <c r="M38" s="16">
        <f t="shared" si="7"/>
        <v>0</v>
      </c>
      <c r="N38" s="16">
        <f t="shared" si="7"/>
        <v>0</v>
      </c>
      <c r="O38" s="16">
        <f t="shared" si="8"/>
        <v>29118</v>
      </c>
    </row>
    <row r="39" spans="1:15" ht="17.45" customHeight="1" x14ac:dyDescent="0.2">
      <c r="A39" s="13" t="str">
        <f t="shared" si="6"/>
        <v>E010313011143000</v>
      </c>
      <c r="B39" s="14" t="s">
        <v>78</v>
      </c>
      <c r="C39" s="14" t="s">
        <v>50</v>
      </c>
      <c r="D39" s="14" t="s">
        <v>122</v>
      </c>
      <c r="E39" s="14" t="s">
        <v>38</v>
      </c>
      <c r="F39" s="14" t="s">
        <v>43</v>
      </c>
      <c r="G39" s="15">
        <v>150131</v>
      </c>
      <c r="H39" s="15">
        <v>0</v>
      </c>
      <c r="I39" s="15">
        <v>150131</v>
      </c>
      <c r="J39" s="15">
        <v>140762</v>
      </c>
      <c r="K39" s="15">
        <v>138562</v>
      </c>
      <c r="L39" s="15">
        <v>136362</v>
      </c>
      <c r="M39" s="16">
        <f t="shared" si="7"/>
        <v>2200</v>
      </c>
      <c r="N39" s="16">
        <f t="shared" si="7"/>
        <v>2200</v>
      </c>
      <c r="O39" s="16">
        <f t="shared" si="8"/>
        <v>136362</v>
      </c>
    </row>
    <row r="40" spans="1:15" ht="17.45" customHeight="1" x14ac:dyDescent="0.2">
      <c r="A40" s="13" t="str">
        <f t="shared" si="6"/>
        <v>E010314011143000</v>
      </c>
      <c r="B40" s="14" t="s">
        <v>78</v>
      </c>
      <c r="C40" s="14" t="s">
        <v>80</v>
      </c>
      <c r="D40" s="14" t="s">
        <v>122</v>
      </c>
      <c r="E40" s="14" t="s">
        <v>38</v>
      </c>
      <c r="F40" s="14" t="s">
        <v>43</v>
      </c>
      <c r="G40" s="15">
        <v>0</v>
      </c>
      <c r="H40" s="15">
        <v>135962.82</v>
      </c>
      <c r="I40" s="15">
        <v>135962.82</v>
      </c>
      <c r="J40" s="15">
        <v>86226.65</v>
      </c>
      <c r="K40" s="15">
        <v>86226.65</v>
      </c>
      <c r="L40" s="15">
        <v>86226.65</v>
      </c>
      <c r="M40" s="16">
        <f t="shared" si="7"/>
        <v>0</v>
      </c>
      <c r="N40" s="16">
        <f t="shared" si="7"/>
        <v>0</v>
      </c>
      <c r="O40" s="16">
        <f t="shared" si="8"/>
        <v>86226.65</v>
      </c>
    </row>
    <row r="41" spans="1:15" ht="17.45" customHeight="1" x14ac:dyDescent="0.2">
      <c r="A41" s="13" t="str">
        <f t="shared" si="6"/>
        <v>E010316031143000</v>
      </c>
      <c r="B41" s="14" t="s">
        <v>78</v>
      </c>
      <c r="C41" s="14" t="s">
        <v>51</v>
      </c>
      <c r="D41" s="14" t="s">
        <v>122</v>
      </c>
      <c r="E41" s="14" t="s">
        <v>38</v>
      </c>
      <c r="F41" s="14" t="s">
        <v>43</v>
      </c>
      <c r="G41" s="15">
        <v>99000</v>
      </c>
      <c r="H41" s="15">
        <v>0</v>
      </c>
      <c r="I41" s="15">
        <v>99000</v>
      </c>
      <c r="J41" s="15">
        <v>36798.01</v>
      </c>
      <c r="K41" s="15">
        <v>36798.01</v>
      </c>
      <c r="L41" s="15">
        <v>36399</v>
      </c>
      <c r="M41" s="16">
        <f t="shared" si="7"/>
        <v>0</v>
      </c>
      <c r="N41" s="16">
        <f t="shared" si="7"/>
        <v>399.01000000000204</v>
      </c>
      <c r="O41" s="16">
        <f t="shared" si="8"/>
        <v>36399</v>
      </c>
    </row>
    <row r="42" spans="1:15" ht="17.45" customHeight="1" x14ac:dyDescent="0.2">
      <c r="A42" s="13" t="str">
        <f t="shared" si="6"/>
        <v>E010318011143000</v>
      </c>
      <c r="B42" s="14" t="s">
        <v>78</v>
      </c>
      <c r="C42" s="14" t="s">
        <v>53</v>
      </c>
      <c r="D42" s="14" t="s">
        <v>122</v>
      </c>
      <c r="E42" s="14" t="s">
        <v>38</v>
      </c>
      <c r="F42" s="14" t="s">
        <v>43</v>
      </c>
      <c r="G42" s="15">
        <v>7644</v>
      </c>
      <c r="H42" s="15">
        <v>0</v>
      </c>
      <c r="I42" s="15">
        <v>7644</v>
      </c>
      <c r="J42" s="15">
        <v>0</v>
      </c>
      <c r="K42" s="15">
        <v>0</v>
      </c>
      <c r="L42" s="15">
        <v>0</v>
      </c>
      <c r="M42" s="16">
        <f t="shared" si="7"/>
        <v>0</v>
      </c>
      <c r="N42" s="16">
        <f t="shared" si="7"/>
        <v>0</v>
      </c>
      <c r="O42" s="16">
        <f t="shared" si="8"/>
        <v>0</v>
      </c>
    </row>
    <row r="43" spans="1:15" ht="17.45" customHeight="1" x14ac:dyDescent="0.2">
      <c r="A43" s="13" t="str">
        <f t="shared" si="6"/>
        <v>E010323021143000</v>
      </c>
      <c r="B43" s="14" t="s">
        <v>78</v>
      </c>
      <c r="C43" s="14" t="s">
        <v>55</v>
      </c>
      <c r="D43" s="14" t="s">
        <v>122</v>
      </c>
      <c r="E43" s="14" t="s">
        <v>38</v>
      </c>
      <c r="F43" s="14" t="s">
        <v>43</v>
      </c>
      <c r="G43" s="15">
        <v>73095</v>
      </c>
      <c r="H43" s="15">
        <v>-73095</v>
      </c>
      <c r="I43" s="15">
        <v>0</v>
      </c>
      <c r="J43" s="15">
        <v>0</v>
      </c>
      <c r="K43" s="15">
        <v>0</v>
      </c>
      <c r="L43" s="15">
        <v>0</v>
      </c>
      <c r="M43" s="16">
        <f t="shared" si="7"/>
        <v>0</v>
      </c>
      <c r="N43" s="16">
        <f t="shared" si="7"/>
        <v>0</v>
      </c>
      <c r="O43" s="16">
        <f t="shared" si="8"/>
        <v>0</v>
      </c>
    </row>
    <row r="44" spans="1:15" ht="17.45" customHeight="1" x14ac:dyDescent="0.2">
      <c r="A44" s="13" t="str">
        <f t="shared" si="6"/>
        <v>E010327011143000</v>
      </c>
      <c r="B44" s="14" t="s">
        <v>78</v>
      </c>
      <c r="C44" s="14" t="s">
        <v>57</v>
      </c>
      <c r="D44" s="14" t="s">
        <v>122</v>
      </c>
      <c r="E44" s="14" t="s">
        <v>38</v>
      </c>
      <c r="F44" s="14" t="s">
        <v>43</v>
      </c>
      <c r="G44" s="15">
        <v>1005000</v>
      </c>
      <c r="H44" s="15">
        <v>-1005000</v>
      </c>
      <c r="I44" s="15">
        <v>0</v>
      </c>
      <c r="J44" s="15">
        <v>0</v>
      </c>
      <c r="K44" s="15">
        <v>0</v>
      </c>
      <c r="L44" s="15">
        <v>0</v>
      </c>
      <c r="M44" s="16">
        <f t="shared" si="7"/>
        <v>0</v>
      </c>
      <c r="N44" s="16">
        <f t="shared" si="7"/>
        <v>0</v>
      </c>
      <c r="O44" s="16">
        <f t="shared" si="8"/>
        <v>0</v>
      </c>
    </row>
    <row r="45" spans="1:15" ht="17.45" customHeight="1" x14ac:dyDescent="0.2">
      <c r="A45" s="13" t="str">
        <f t="shared" si="6"/>
        <v>E010331041143000</v>
      </c>
      <c r="B45" s="14" t="s">
        <v>78</v>
      </c>
      <c r="C45" s="14" t="s">
        <v>81</v>
      </c>
      <c r="D45" s="14" t="s">
        <v>122</v>
      </c>
      <c r="E45" s="14" t="s">
        <v>38</v>
      </c>
      <c r="F45" s="14" t="s">
        <v>43</v>
      </c>
      <c r="G45" s="15">
        <v>400000</v>
      </c>
      <c r="H45" s="15">
        <v>387808</v>
      </c>
      <c r="I45" s="15">
        <v>787808</v>
      </c>
      <c r="J45" s="15">
        <v>411116.99</v>
      </c>
      <c r="K45" s="15">
        <v>407799.39</v>
      </c>
      <c r="L45" s="15">
        <v>322441.95</v>
      </c>
      <c r="M45" s="16">
        <f t="shared" si="7"/>
        <v>3317.5999999999767</v>
      </c>
      <c r="N45" s="16">
        <f t="shared" si="7"/>
        <v>85357.440000000002</v>
      </c>
      <c r="O45" s="16">
        <f t="shared" si="8"/>
        <v>322441.95</v>
      </c>
    </row>
    <row r="46" spans="1:15" ht="17.45" customHeight="1" x14ac:dyDescent="0.2">
      <c r="A46" s="13" t="str">
        <f t="shared" si="6"/>
        <v>E010334011143000</v>
      </c>
      <c r="B46" s="14" t="s">
        <v>78</v>
      </c>
      <c r="C46" s="14" t="s">
        <v>58</v>
      </c>
      <c r="D46" s="14" t="s">
        <v>122</v>
      </c>
      <c r="E46" s="14" t="s">
        <v>38</v>
      </c>
      <c r="F46" s="14" t="s">
        <v>43</v>
      </c>
      <c r="G46" s="15">
        <v>115500</v>
      </c>
      <c r="H46" s="15">
        <v>0</v>
      </c>
      <c r="I46" s="15">
        <v>115500</v>
      </c>
      <c r="J46" s="15">
        <v>35820.800000000003</v>
      </c>
      <c r="K46" s="15">
        <v>0</v>
      </c>
      <c r="L46" s="15">
        <v>0</v>
      </c>
      <c r="M46" s="16">
        <f t="shared" si="7"/>
        <v>35820.800000000003</v>
      </c>
      <c r="N46" s="16">
        <f t="shared" si="7"/>
        <v>0</v>
      </c>
      <c r="O46" s="16">
        <f t="shared" si="8"/>
        <v>0</v>
      </c>
    </row>
    <row r="47" spans="1:15" ht="17.45" customHeight="1" x14ac:dyDescent="0.2">
      <c r="A47" s="13" t="str">
        <f t="shared" si="6"/>
        <v>E010336021143000</v>
      </c>
      <c r="B47" s="14" t="s">
        <v>78</v>
      </c>
      <c r="C47" s="14" t="s">
        <v>82</v>
      </c>
      <c r="D47" s="14" t="s">
        <v>122</v>
      </c>
      <c r="E47" s="14" t="s">
        <v>38</v>
      </c>
      <c r="F47" s="14" t="s">
        <v>43</v>
      </c>
      <c r="G47" s="15">
        <v>3110</v>
      </c>
      <c r="H47" s="15">
        <v>-3110</v>
      </c>
      <c r="I47" s="15">
        <v>0</v>
      </c>
      <c r="J47" s="15">
        <v>0</v>
      </c>
      <c r="K47" s="15">
        <v>0</v>
      </c>
      <c r="L47" s="15">
        <v>0</v>
      </c>
      <c r="M47" s="16">
        <f t="shared" si="7"/>
        <v>0</v>
      </c>
      <c r="N47" s="16">
        <f t="shared" si="7"/>
        <v>0</v>
      </c>
      <c r="O47" s="16">
        <f t="shared" si="8"/>
        <v>0</v>
      </c>
    </row>
    <row r="48" spans="1:15" ht="17.45" customHeight="1" x14ac:dyDescent="0.2">
      <c r="A48" s="13" t="str">
        <f t="shared" si="6"/>
        <v>E010336031143000</v>
      </c>
      <c r="B48" s="14" t="s">
        <v>78</v>
      </c>
      <c r="C48" s="14" t="s">
        <v>60</v>
      </c>
      <c r="D48" s="14" t="s">
        <v>122</v>
      </c>
      <c r="E48" s="14" t="s">
        <v>38</v>
      </c>
      <c r="F48" s="14" t="s">
        <v>43</v>
      </c>
      <c r="G48" s="15">
        <v>179850</v>
      </c>
      <c r="H48" s="15">
        <v>-179850</v>
      </c>
      <c r="I48" s="15">
        <v>0</v>
      </c>
      <c r="J48" s="15">
        <v>0</v>
      </c>
      <c r="K48" s="15">
        <v>0</v>
      </c>
      <c r="L48" s="15">
        <v>0</v>
      </c>
      <c r="M48" s="16">
        <f t="shared" si="7"/>
        <v>0</v>
      </c>
      <c r="N48" s="16">
        <f t="shared" si="7"/>
        <v>0</v>
      </c>
      <c r="O48" s="16">
        <f t="shared" si="8"/>
        <v>0</v>
      </c>
    </row>
    <row r="49" spans="1:15" ht="17.45" customHeight="1" x14ac:dyDescent="0.2">
      <c r="A49" s="13" t="str">
        <f t="shared" si="6"/>
        <v>E010336041143000</v>
      </c>
      <c r="B49" s="14" t="s">
        <v>78</v>
      </c>
      <c r="C49" s="14" t="s">
        <v>61</v>
      </c>
      <c r="D49" s="14" t="s">
        <v>122</v>
      </c>
      <c r="E49" s="14" t="s">
        <v>38</v>
      </c>
      <c r="F49" s="14" t="s">
        <v>43</v>
      </c>
      <c r="G49" s="15">
        <v>82500</v>
      </c>
      <c r="H49" s="15">
        <v>0</v>
      </c>
      <c r="I49" s="15">
        <v>82500</v>
      </c>
      <c r="J49" s="15">
        <v>71075.759999999995</v>
      </c>
      <c r="K49" s="15">
        <v>71075.759999999995</v>
      </c>
      <c r="L49" s="15">
        <v>71075.759999999995</v>
      </c>
      <c r="M49" s="16">
        <f t="shared" si="7"/>
        <v>0</v>
      </c>
      <c r="N49" s="16">
        <f t="shared" si="7"/>
        <v>0</v>
      </c>
      <c r="O49" s="16">
        <f t="shared" si="8"/>
        <v>71075.759999999995</v>
      </c>
    </row>
    <row r="50" spans="1:15" ht="17.45" customHeight="1" x14ac:dyDescent="0.2">
      <c r="A50" s="13" t="str">
        <f t="shared" si="6"/>
        <v>E010336051143000</v>
      </c>
      <c r="B50" s="14" t="s">
        <v>78</v>
      </c>
      <c r="C50" s="14" t="s">
        <v>62</v>
      </c>
      <c r="D50" s="14" t="s">
        <v>122</v>
      </c>
      <c r="E50" s="14" t="s">
        <v>38</v>
      </c>
      <c r="F50" s="14" t="s">
        <v>43</v>
      </c>
      <c r="G50" s="15">
        <v>24974</v>
      </c>
      <c r="H50" s="15">
        <v>-727.53</v>
      </c>
      <c r="I50" s="15">
        <v>24246.47</v>
      </c>
      <c r="J50" s="15">
        <v>2998</v>
      </c>
      <c r="K50" s="15">
        <v>2998</v>
      </c>
      <c r="L50" s="15">
        <v>2998</v>
      </c>
      <c r="M50" s="16">
        <f t="shared" si="7"/>
        <v>0</v>
      </c>
      <c r="N50" s="16">
        <f t="shared" si="7"/>
        <v>0</v>
      </c>
      <c r="O50" s="16">
        <f t="shared" si="8"/>
        <v>2998</v>
      </c>
    </row>
    <row r="51" spans="1:15" ht="17.45" customHeight="1" x14ac:dyDescent="0.2">
      <c r="A51" s="13" t="str">
        <f t="shared" si="6"/>
        <v>E010338011143000</v>
      </c>
      <c r="B51" s="14" t="s">
        <v>78</v>
      </c>
      <c r="C51" s="14" t="s">
        <v>63</v>
      </c>
      <c r="D51" s="14" t="s">
        <v>122</v>
      </c>
      <c r="E51" s="14" t="s">
        <v>38</v>
      </c>
      <c r="F51" s="14" t="s">
        <v>43</v>
      </c>
      <c r="G51" s="15">
        <v>584756</v>
      </c>
      <c r="H51" s="15">
        <v>0</v>
      </c>
      <c r="I51" s="15">
        <v>584756</v>
      </c>
      <c r="J51" s="15">
        <v>65068.81</v>
      </c>
      <c r="K51" s="15">
        <v>65068.81</v>
      </c>
      <c r="L51" s="15">
        <v>65068.81</v>
      </c>
      <c r="M51" s="16">
        <f t="shared" si="7"/>
        <v>0</v>
      </c>
      <c r="N51" s="16">
        <f t="shared" si="7"/>
        <v>0</v>
      </c>
      <c r="O51" s="16">
        <f t="shared" si="8"/>
        <v>65068.81</v>
      </c>
    </row>
    <row r="52" spans="1:15" ht="17.45" customHeight="1" x14ac:dyDescent="0.2">
      <c r="A52" s="13" t="str">
        <f t="shared" si="6"/>
        <v>E010341011143000</v>
      </c>
      <c r="B52" s="14" t="s">
        <v>78</v>
      </c>
      <c r="C52" s="14" t="s">
        <v>83</v>
      </c>
      <c r="D52" s="14" t="s">
        <v>122</v>
      </c>
      <c r="E52" s="14" t="s">
        <v>38</v>
      </c>
      <c r="F52" s="14" t="s">
        <v>43</v>
      </c>
      <c r="G52" s="15">
        <v>60000</v>
      </c>
      <c r="H52" s="15">
        <v>0</v>
      </c>
      <c r="I52" s="15">
        <v>60000</v>
      </c>
      <c r="J52" s="15">
        <v>97.44</v>
      </c>
      <c r="K52" s="15">
        <v>97.44</v>
      </c>
      <c r="L52" s="15">
        <v>97.44</v>
      </c>
      <c r="M52" s="16">
        <f t="shared" si="7"/>
        <v>0</v>
      </c>
      <c r="N52" s="16">
        <f t="shared" si="7"/>
        <v>0</v>
      </c>
      <c r="O52" s="16">
        <f t="shared" si="8"/>
        <v>97.44</v>
      </c>
    </row>
    <row r="53" spans="1:15" ht="17.45" customHeight="1" x14ac:dyDescent="0.2">
      <c r="A53" s="13" t="str">
        <f t="shared" si="6"/>
        <v>E010345011143000</v>
      </c>
      <c r="B53" s="14" t="s">
        <v>78</v>
      </c>
      <c r="C53" s="14" t="s">
        <v>65</v>
      </c>
      <c r="D53" s="14" t="s">
        <v>122</v>
      </c>
      <c r="E53" s="14" t="s">
        <v>38</v>
      </c>
      <c r="F53" s="14" t="s">
        <v>43</v>
      </c>
      <c r="G53" s="15">
        <v>150000</v>
      </c>
      <c r="H53" s="15">
        <v>-2500</v>
      </c>
      <c r="I53" s="15">
        <v>147500</v>
      </c>
      <c r="J53" s="15">
        <v>0</v>
      </c>
      <c r="K53" s="15">
        <v>0</v>
      </c>
      <c r="L53" s="15">
        <v>0</v>
      </c>
      <c r="M53" s="16">
        <f t="shared" si="7"/>
        <v>0</v>
      </c>
      <c r="N53" s="16">
        <f t="shared" si="7"/>
        <v>0</v>
      </c>
      <c r="O53" s="16">
        <f t="shared" si="8"/>
        <v>0</v>
      </c>
    </row>
    <row r="54" spans="1:15" ht="17.45" customHeight="1" x14ac:dyDescent="0.2">
      <c r="A54" s="13" t="str">
        <f t="shared" si="6"/>
        <v>E010351011143000</v>
      </c>
      <c r="B54" s="14" t="s">
        <v>78</v>
      </c>
      <c r="C54" s="14" t="s">
        <v>66</v>
      </c>
      <c r="D54" s="14" t="s">
        <v>122</v>
      </c>
      <c r="E54" s="14" t="s">
        <v>38</v>
      </c>
      <c r="F54" s="14" t="s">
        <v>43</v>
      </c>
      <c r="G54" s="15">
        <v>2768285</v>
      </c>
      <c r="H54" s="15">
        <v>-1700000</v>
      </c>
      <c r="I54" s="15">
        <v>1068285</v>
      </c>
      <c r="J54" s="15">
        <v>0</v>
      </c>
      <c r="K54" s="15">
        <v>0</v>
      </c>
      <c r="L54" s="15">
        <v>0</v>
      </c>
      <c r="M54" s="16">
        <f t="shared" si="7"/>
        <v>0</v>
      </c>
      <c r="N54" s="16">
        <f t="shared" si="7"/>
        <v>0</v>
      </c>
      <c r="O54" s="16">
        <f t="shared" si="8"/>
        <v>0</v>
      </c>
    </row>
    <row r="55" spans="1:15" ht="17.45" customHeight="1" x14ac:dyDescent="0.2">
      <c r="A55" s="13" t="str">
        <f t="shared" si="6"/>
        <v>E010352011143000</v>
      </c>
      <c r="B55" s="14" t="s">
        <v>78</v>
      </c>
      <c r="C55" s="14" t="s">
        <v>42</v>
      </c>
      <c r="D55" s="14" t="s">
        <v>122</v>
      </c>
      <c r="E55" s="14" t="s">
        <v>38</v>
      </c>
      <c r="F55" s="14" t="s">
        <v>43</v>
      </c>
      <c r="G55" s="15">
        <v>88044</v>
      </c>
      <c r="H55" s="15">
        <v>2500</v>
      </c>
      <c r="I55" s="15">
        <v>90544</v>
      </c>
      <c r="J55" s="15">
        <v>2500</v>
      </c>
      <c r="K55" s="15">
        <v>2500</v>
      </c>
      <c r="L55" s="15">
        <v>2500</v>
      </c>
      <c r="M55" s="16">
        <f t="shared" si="7"/>
        <v>0</v>
      </c>
      <c r="N55" s="16">
        <f t="shared" si="7"/>
        <v>0</v>
      </c>
      <c r="O55" s="16">
        <f t="shared" si="8"/>
        <v>2500</v>
      </c>
    </row>
    <row r="56" spans="1:15" ht="17.45" customHeight="1" x14ac:dyDescent="0.2">
      <c r="A56" s="13" t="str">
        <f t="shared" si="6"/>
        <v>E010353011143000</v>
      </c>
      <c r="B56" s="14" t="s">
        <v>78</v>
      </c>
      <c r="C56" s="14" t="s">
        <v>67</v>
      </c>
      <c r="D56" s="14" t="s">
        <v>122</v>
      </c>
      <c r="E56" s="14" t="s">
        <v>38</v>
      </c>
      <c r="F56" s="14" t="s">
        <v>43</v>
      </c>
      <c r="G56" s="15">
        <v>33000</v>
      </c>
      <c r="H56" s="15">
        <v>0</v>
      </c>
      <c r="I56" s="15">
        <v>33000</v>
      </c>
      <c r="J56" s="15">
        <v>0</v>
      </c>
      <c r="K56" s="15">
        <v>0</v>
      </c>
      <c r="L56" s="15">
        <v>0</v>
      </c>
      <c r="M56" s="16">
        <f t="shared" si="7"/>
        <v>0</v>
      </c>
      <c r="N56" s="16">
        <f t="shared" si="7"/>
        <v>0</v>
      </c>
      <c r="O56" s="16">
        <f t="shared" si="8"/>
        <v>0</v>
      </c>
    </row>
    <row r="57" spans="1:15" ht="17.45" customHeight="1" x14ac:dyDescent="0.2">
      <c r="A57" s="13" t="str">
        <f t="shared" si="6"/>
        <v>E010357011143000</v>
      </c>
      <c r="B57" s="14" t="s">
        <v>78</v>
      </c>
      <c r="C57" s="14" t="s">
        <v>84</v>
      </c>
      <c r="D57" s="14" t="s">
        <v>122</v>
      </c>
      <c r="E57" s="14" t="s">
        <v>38</v>
      </c>
      <c r="F57" s="14" t="s">
        <v>43</v>
      </c>
      <c r="G57" s="15">
        <v>759800</v>
      </c>
      <c r="H57" s="15">
        <v>0</v>
      </c>
      <c r="I57" s="15">
        <v>759800</v>
      </c>
      <c r="J57" s="15">
        <v>151613.16</v>
      </c>
      <c r="K57" s="15">
        <v>62698</v>
      </c>
      <c r="L57" s="15">
        <v>62698</v>
      </c>
      <c r="M57" s="16">
        <f t="shared" si="7"/>
        <v>88915.16</v>
      </c>
      <c r="N57" s="16">
        <f t="shared" si="7"/>
        <v>0</v>
      </c>
      <c r="O57" s="16">
        <f t="shared" si="8"/>
        <v>62698</v>
      </c>
    </row>
    <row r="58" spans="1:15" ht="17.45" customHeight="1" x14ac:dyDescent="0.2">
      <c r="A58" s="13" t="str">
        <f t="shared" si="6"/>
        <v>E010358011143000</v>
      </c>
      <c r="B58" s="14" t="s">
        <v>78</v>
      </c>
      <c r="C58" s="14" t="s">
        <v>68</v>
      </c>
      <c r="D58" s="14" t="s">
        <v>122</v>
      </c>
      <c r="E58" s="14" t="s">
        <v>38</v>
      </c>
      <c r="F58" s="14" t="s">
        <v>43</v>
      </c>
      <c r="G58" s="15">
        <v>1084744</v>
      </c>
      <c r="H58" s="15">
        <v>0</v>
      </c>
      <c r="I58" s="15">
        <v>1084744</v>
      </c>
      <c r="J58" s="15">
        <v>0</v>
      </c>
      <c r="K58" s="15">
        <v>0</v>
      </c>
      <c r="L58" s="15">
        <v>0</v>
      </c>
      <c r="M58" s="16">
        <f t="shared" si="7"/>
        <v>0</v>
      </c>
      <c r="N58" s="16">
        <f t="shared" si="7"/>
        <v>0</v>
      </c>
      <c r="O58" s="16">
        <f t="shared" si="8"/>
        <v>0</v>
      </c>
    </row>
    <row r="59" spans="1:15" ht="17.45" customHeight="1" x14ac:dyDescent="0.2">
      <c r="A59" s="13" t="str">
        <f t="shared" si="6"/>
        <v>E010359011143000</v>
      </c>
      <c r="B59" s="14" t="s">
        <v>78</v>
      </c>
      <c r="C59" s="14" t="s">
        <v>69</v>
      </c>
      <c r="D59" s="14" t="s">
        <v>122</v>
      </c>
      <c r="E59" s="14" t="s">
        <v>38</v>
      </c>
      <c r="F59" s="14" t="s">
        <v>43</v>
      </c>
      <c r="G59" s="15">
        <v>66000</v>
      </c>
      <c r="H59" s="15">
        <v>0</v>
      </c>
      <c r="I59" s="15">
        <v>66000</v>
      </c>
      <c r="J59" s="15">
        <v>28901.27</v>
      </c>
      <c r="K59" s="15">
        <v>28901.27</v>
      </c>
      <c r="L59" s="15">
        <v>28901.27</v>
      </c>
      <c r="M59" s="16">
        <f t="shared" si="7"/>
        <v>0</v>
      </c>
      <c r="N59" s="16">
        <f t="shared" si="7"/>
        <v>0</v>
      </c>
      <c r="O59" s="16">
        <f t="shared" si="8"/>
        <v>28901.27</v>
      </c>
    </row>
    <row r="60" spans="1:15" ht="17.45" customHeight="1" x14ac:dyDescent="0.2">
      <c r="A60" s="13" t="str">
        <f t="shared" si="6"/>
        <v>E010371041143000</v>
      </c>
      <c r="B60" s="14" t="s">
        <v>78</v>
      </c>
      <c r="C60" s="14" t="s">
        <v>85</v>
      </c>
      <c r="D60" s="14" t="s">
        <v>122</v>
      </c>
      <c r="E60" s="14" t="s">
        <v>38</v>
      </c>
      <c r="F60" s="14" t="s">
        <v>43</v>
      </c>
      <c r="G60" s="15">
        <v>0</v>
      </c>
      <c r="H60" s="15">
        <v>43819.99</v>
      </c>
      <c r="I60" s="15">
        <v>43819.99</v>
      </c>
      <c r="J60" s="15">
        <v>9914</v>
      </c>
      <c r="K60" s="15">
        <v>9914</v>
      </c>
      <c r="L60" s="15">
        <v>9914</v>
      </c>
      <c r="M60" s="16">
        <f t="shared" si="7"/>
        <v>0</v>
      </c>
      <c r="N60" s="16">
        <f t="shared" si="7"/>
        <v>0</v>
      </c>
      <c r="O60" s="16">
        <f t="shared" si="8"/>
        <v>9914</v>
      </c>
    </row>
    <row r="61" spans="1:15" ht="17.45" customHeight="1" x14ac:dyDescent="0.2">
      <c r="A61" s="13" t="str">
        <f t="shared" si="6"/>
        <v>E010375041143000</v>
      </c>
      <c r="B61" s="14" t="s">
        <v>78</v>
      </c>
      <c r="C61" s="14" t="s">
        <v>86</v>
      </c>
      <c r="D61" s="14" t="s">
        <v>122</v>
      </c>
      <c r="E61" s="14" t="s">
        <v>38</v>
      </c>
      <c r="F61" s="14" t="s">
        <v>43</v>
      </c>
      <c r="G61" s="15">
        <v>180368</v>
      </c>
      <c r="H61" s="15">
        <v>-152194.6</v>
      </c>
      <c r="I61" s="15">
        <v>28173.4</v>
      </c>
      <c r="J61" s="15">
        <v>3384</v>
      </c>
      <c r="K61" s="15">
        <v>2534</v>
      </c>
      <c r="L61" s="15">
        <v>2534</v>
      </c>
      <c r="M61" s="16">
        <f t="shared" si="7"/>
        <v>850</v>
      </c>
      <c r="N61" s="16">
        <f t="shared" si="7"/>
        <v>0</v>
      </c>
      <c r="O61" s="16">
        <f t="shared" si="8"/>
        <v>2534</v>
      </c>
    </row>
    <row r="62" spans="1:15" ht="17.45" customHeight="1" x14ac:dyDescent="0.2">
      <c r="A62" s="13" t="str">
        <f t="shared" si="6"/>
        <v>E010382011143000</v>
      </c>
      <c r="B62" s="14" t="s">
        <v>78</v>
      </c>
      <c r="C62" s="14" t="s">
        <v>70</v>
      </c>
      <c r="D62" s="14" t="s">
        <v>122</v>
      </c>
      <c r="E62" s="14" t="s">
        <v>38</v>
      </c>
      <c r="F62" s="14" t="s">
        <v>43</v>
      </c>
      <c r="G62" s="15">
        <v>184913</v>
      </c>
      <c r="H62" s="15">
        <v>0</v>
      </c>
      <c r="I62" s="15">
        <v>184913</v>
      </c>
      <c r="J62" s="15">
        <v>45356.53</v>
      </c>
      <c r="K62" s="15">
        <v>45356.53</v>
      </c>
      <c r="L62" s="15">
        <v>45356.53</v>
      </c>
      <c r="M62" s="16">
        <f t="shared" si="7"/>
        <v>0</v>
      </c>
      <c r="N62" s="16">
        <f t="shared" si="7"/>
        <v>0</v>
      </c>
      <c r="O62" s="16">
        <f t="shared" si="8"/>
        <v>45356.53</v>
      </c>
    </row>
    <row r="63" spans="1:15" ht="17.45" customHeight="1" x14ac:dyDescent="0.2">
      <c r="A63" s="13" t="str">
        <f t="shared" si="6"/>
        <v>E010383011143000</v>
      </c>
      <c r="B63" s="14" t="s">
        <v>78</v>
      </c>
      <c r="C63" s="14" t="s">
        <v>87</v>
      </c>
      <c r="D63" s="14" t="s">
        <v>122</v>
      </c>
      <c r="E63" s="14" t="s">
        <v>38</v>
      </c>
      <c r="F63" s="14" t="s">
        <v>43</v>
      </c>
      <c r="G63" s="15">
        <v>34510</v>
      </c>
      <c r="H63" s="15">
        <v>26078</v>
      </c>
      <c r="I63" s="15">
        <v>60588</v>
      </c>
      <c r="J63" s="15">
        <v>60588</v>
      </c>
      <c r="K63" s="15">
        <v>60588</v>
      </c>
      <c r="L63" s="15">
        <v>60588</v>
      </c>
      <c r="M63" s="16">
        <f t="shared" si="7"/>
        <v>0</v>
      </c>
      <c r="N63" s="16">
        <f t="shared" si="7"/>
        <v>0</v>
      </c>
      <c r="O63" s="16">
        <f t="shared" si="8"/>
        <v>60588</v>
      </c>
    </row>
    <row r="64" spans="1:15" ht="17.45" customHeight="1" x14ac:dyDescent="0.2">
      <c r="A64" s="13" t="str">
        <f t="shared" si="6"/>
        <v>E010392021143000</v>
      </c>
      <c r="B64" s="14" t="s">
        <v>78</v>
      </c>
      <c r="C64" s="14" t="s">
        <v>88</v>
      </c>
      <c r="D64" s="14" t="s">
        <v>122</v>
      </c>
      <c r="E64" s="14" t="s">
        <v>38</v>
      </c>
      <c r="F64" s="14" t="s">
        <v>43</v>
      </c>
      <c r="G64" s="15">
        <v>0</v>
      </c>
      <c r="H64" s="15">
        <v>9695.5300000000007</v>
      </c>
      <c r="I64" s="15">
        <v>9695.5300000000007</v>
      </c>
      <c r="J64" s="15">
        <v>2467.5300000000002</v>
      </c>
      <c r="K64" s="15">
        <v>2467.5300000000002</v>
      </c>
      <c r="L64" s="15">
        <v>2467.5300000000002</v>
      </c>
      <c r="M64" s="16">
        <f t="shared" si="7"/>
        <v>0</v>
      </c>
      <c r="N64" s="16">
        <f t="shared" si="7"/>
        <v>0</v>
      </c>
      <c r="O64" s="16">
        <f t="shared" si="8"/>
        <v>2467.5300000000002</v>
      </c>
    </row>
    <row r="65" spans="1:15" ht="17.45" customHeight="1" x14ac:dyDescent="0.2">
      <c r="A65" s="13" t="str">
        <f t="shared" si="6"/>
        <v>E010395011143000</v>
      </c>
      <c r="B65" s="14" t="s">
        <v>78</v>
      </c>
      <c r="C65" s="14" t="s">
        <v>93</v>
      </c>
      <c r="D65" s="14" t="s">
        <v>122</v>
      </c>
      <c r="E65" s="14" t="s">
        <v>38</v>
      </c>
      <c r="F65" s="14" t="s">
        <v>43</v>
      </c>
      <c r="G65" s="15">
        <v>0</v>
      </c>
      <c r="H65" s="15">
        <v>14562</v>
      </c>
      <c r="I65" s="15">
        <v>14562</v>
      </c>
      <c r="J65" s="15">
        <v>14562</v>
      </c>
      <c r="K65" s="15">
        <v>14562</v>
      </c>
      <c r="L65" s="15">
        <v>14562</v>
      </c>
      <c r="M65" s="16">
        <f t="shared" si="7"/>
        <v>0</v>
      </c>
      <c r="N65" s="16">
        <f t="shared" si="7"/>
        <v>0</v>
      </c>
      <c r="O65" s="16">
        <f t="shared" si="8"/>
        <v>14562</v>
      </c>
    </row>
    <row r="66" spans="1:15" ht="17.45" customHeight="1" x14ac:dyDescent="0.2">
      <c r="A66" s="13" t="str">
        <f t="shared" si="6"/>
        <v>E010398011143000</v>
      </c>
      <c r="B66" s="14" t="s">
        <v>78</v>
      </c>
      <c r="C66" s="14" t="s">
        <v>71</v>
      </c>
      <c r="D66" s="14" t="s">
        <v>122</v>
      </c>
      <c r="E66" s="14" t="s">
        <v>38</v>
      </c>
      <c r="F66" s="14" t="s">
        <v>43</v>
      </c>
      <c r="G66" s="15">
        <v>100000</v>
      </c>
      <c r="H66" s="15">
        <v>2625752.77</v>
      </c>
      <c r="I66" s="15">
        <v>2725752.77</v>
      </c>
      <c r="J66" s="15">
        <v>854755.8</v>
      </c>
      <c r="K66" s="15">
        <v>854755.8</v>
      </c>
      <c r="L66" s="15">
        <v>854755.8</v>
      </c>
      <c r="M66" s="16">
        <f t="shared" si="7"/>
        <v>0</v>
      </c>
      <c r="N66" s="16">
        <f t="shared" si="7"/>
        <v>0</v>
      </c>
      <c r="O66" s="16">
        <f t="shared" si="8"/>
        <v>854755.8</v>
      </c>
    </row>
    <row r="67" spans="1:15" ht="17.45" customHeight="1" x14ac:dyDescent="0.2">
      <c r="A67" s="13" t="str">
        <f t="shared" si="6"/>
        <v>S243439011144000</v>
      </c>
      <c r="B67" s="14" t="s">
        <v>76</v>
      </c>
      <c r="C67" s="14" t="s">
        <v>77</v>
      </c>
      <c r="D67" s="14" t="s">
        <v>122</v>
      </c>
      <c r="E67" s="14" t="s">
        <v>38</v>
      </c>
      <c r="F67" s="14" t="s">
        <v>73</v>
      </c>
      <c r="G67" s="15">
        <v>210567</v>
      </c>
      <c r="H67" s="15">
        <v>457987</v>
      </c>
      <c r="I67" s="15">
        <v>668554</v>
      </c>
      <c r="J67" s="15">
        <v>306000</v>
      </c>
      <c r="K67" s="15">
        <v>306000</v>
      </c>
      <c r="L67" s="15">
        <v>306000</v>
      </c>
      <c r="M67" s="16">
        <f t="shared" si="7"/>
        <v>0</v>
      </c>
      <c r="N67" s="16">
        <f t="shared" si="7"/>
        <v>0</v>
      </c>
      <c r="O67" s="16">
        <f t="shared" si="8"/>
        <v>306000</v>
      </c>
    </row>
    <row r="68" spans="1:15" ht="17.45" customHeight="1" x14ac:dyDescent="0.2">
      <c r="A68" s="13" t="str">
        <f t="shared" ref="A68:A80" si="9">CONCATENATE(B68,C68,D68,E68,F68,)</f>
        <v>M001329031143000</v>
      </c>
      <c r="B68" s="14" t="s">
        <v>89</v>
      </c>
      <c r="C68" s="14" t="s">
        <v>90</v>
      </c>
      <c r="D68" s="14" t="s">
        <v>122</v>
      </c>
      <c r="E68" s="14" t="s">
        <v>38</v>
      </c>
      <c r="F68" s="14" t="s">
        <v>43</v>
      </c>
      <c r="G68" s="15">
        <v>43000</v>
      </c>
      <c r="H68" s="15">
        <v>0</v>
      </c>
      <c r="I68" s="15">
        <v>43000</v>
      </c>
      <c r="J68" s="15">
        <v>0</v>
      </c>
      <c r="K68" s="15">
        <v>0</v>
      </c>
      <c r="L68" s="15">
        <v>0</v>
      </c>
      <c r="M68" s="16">
        <f t="shared" ref="M68:N78" si="10">J68-K68</f>
        <v>0</v>
      </c>
      <c r="N68" s="16">
        <f t="shared" si="10"/>
        <v>0</v>
      </c>
      <c r="O68" s="16">
        <f t="shared" ref="O68:O78" si="11">L68</f>
        <v>0</v>
      </c>
    </row>
    <row r="69" spans="1:15" ht="17.45" customHeight="1" x14ac:dyDescent="0.2">
      <c r="A69" s="13" t="str">
        <f t="shared" si="9"/>
        <v>M001331041143000</v>
      </c>
      <c r="B69" s="14" t="s">
        <v>89</v>
      </c>
      <c r="C69" s="14" t="s">
        <v>81</v>
      </c>
      <c r="D69" s="14" t="s">
        <v>122</v>
      </c>
      <c r="E69" s="14" t="s">
        <v>38</v>
      </c>
      <c r="F69" s="14" t="s">
        <v>43</v>
      </c>
      <c r="G69" s="15">
        <v>404000</v>
      </c>
      <c r="H69" s="15">
        <v>0</v>
      </c>
      <c r="I69" s="15">
        <v>404000</v>
      </c>
      <c r="J69" s="15">
        <v>132494.13</v>
      </c>
      <c r="K69" s="15">
        <v>132494.13</v>
      </c>
      <c r="L69" s="15">
        <v>132494.13</v>
      </c>
      <c r="M69" s="16">
        <f t="shared" si="10"/>
        <v>0</v>
      </c>
      <c r="N69" s="16">
        <f t="shared" si="10"/>
        <v>0</v>
      </c>
      <c r="O69" s="16">
        <f t="shared" si="11"/>
        <v>132494.13</v>
      </c>
    </row>
    <row r="70" spans="1:15" ht="17.45" customHeight="1" x14ac:dyDescent="0.2">
      <c r="A70" s="13" t="str">
        <f t="shared" si="9"/>
        <v>M001333041143000</v>
      </c>
      <c r="B70" s="14" t="s">
        <v>89</v>
      </c>
      <c r="C70" s="14" t="s">
        <v>91</v>
      </c>
      <c r="D70" s="14" t="s">
        <v>122</v>
      </c>
      <c r="E70" s="14" t="s">
        <v>38</v>
      </c>
      <c r="F70" s="14" t="s">
        <v>43</v>
      </c>
      <c r="G70" s="15">
        <v>315000</v>
      </c>
      <c r="H70" s="15">
        <v>0</v>
      </c>
      <c r="I70" s="15">
        <v>315000</v>
      </c>
      <c r="J70" s="15">
        <v>0</v>
      </c>
      <c r="K70" s="15">
        <v>0</v>
      </c>
      <c r="L70" s="15">
        <v>0</v>
      </c>
      <c r="M70" s="16">
        <f t="shared" si="10"/>
        <v>0</v>
      </c>
      <c r="N70" s="16">
        <f t="shared" si="10"/>
        <v>0</v>
      </c>
      <c r="O70" s="16">
        <f t="shared" si="11"/>
        <v>0</v>
      </c>
    </row>
    <row r="71" spans="1:15" ht="17.45" customHeight="1" x14ac:dyDescent="0.2">
      <c r="A71" s="13" t="str">
        <f t="shared" si="9"/>
        <v>M001336021143000</v>
      </c>
      <c r="B71" s="14" t="s">
        <v>89</v>
      </c>
      <c r="C71" s="14" t="s">
        <v>82</v>
      </c>
      <c r="D71" s="14" t="s">
        <v>122</v>
      </c>
      <c r="E71" s="14" t="s">
        <v>38</v>
      </c>
      <c r="F71" s="14" t="s">
        <v>43</v>
      </c>
      <c r="G71" s="15">
        <v>2361</v>
      </c>
      <c r="H71" s="15">
        <v>-1849.62</v>
      </c>
      <c r="I71" s="15">
        <v>511.38</v>
      </c>
      <c r="J71" s="15">
        <v>0</v>
      </c>
      <c r="K71" s="15">
        <v>0</v>
      </c>
      <c r="L71" s="15">
        <v>0</v>
      </c>
      <c r="M71" s="16">
        <f t="shared" si="10"/>
        <v>0</v>
      </c>
      <c r="N71" s="16">
        <f t="shared" si="10"/>
        <v>0</v>
      </c>
      <c r="O71" s="16">
        <f t="shared" si="11"/>
        <v>0</v>
      </c>
    </row>
    <row r="72" spans="1:15" ht="17.45" customHeight="1" x14ac:dyDescent="0.2">
      <c r="A72" s="13" t="str">
        <f t="shared" si="9"/>
        <v>M001336041143000</v>
      </c>
      <c r="B72" s="14" t="s">
        <v>89</v>
      </c>
      <c r="C72" s="14" t="s">
        <v>61</v>
      </c>
      <c r="D72" s="14" t="s">
        <v>122</v>
      </c>
      <c r="E72" s="14" t="s">
        <v>38</v>
      </c>
      <c r="F72" s="14" t="s">
        <v>43</v>
      </c>
      <c r="G72" s="15">
        <v>20000</v>
      </c>
      <c r="H72" s="15">
        <v>0</v>
      </c>
      <c r="I72" s="15">
        <v>20000</v>
      </c>
      <c r="J72" s="15">
        <v>0</v>
      </c>
      <c r="K72" s="15">
        <v>0</v>
      </c>
      <c r="L72" s="15">
        <v>0</v>
      </c>
      <c r="M72" s="16">
        <f t="shared" si="10"/>
        <v>0</v>
      </c>
      <c r="N72" s="16">
        <f t="shared" si="10"/>
        <v>0</v>
      </c>
      <c r="O72" s="16">
        <f t="shared" si="11"/>
        <v>0</v>
      </c>
    </row>
    <row r="73" spans="1:15" ht="17.45" customHeight="1" x14ac:dyDescent="0.2">
      <c r="A73" s="13" t="str">
        <f t="shared" si="9"/>
        <v>M001352011143000</v>
      </c>
      <c r="B73" s="14" t="s">
        <v>89</v>
      </c>
      <c r="C73" s="14" t="s">
        <v>42</v>
      </c>
      <c r="D73" s="14" t="s">
        <v>122</v>
      </c>
      <c r="E73" s="14" t="s">
        <v>38</v>
      </c>
      <c r="F73" s="14" t="s">
        <v>43</v>
      </c>
      <c r="G73" s="15">
        <v>30000</v>
      </c>
      <c r="H73" s="15">
        <v>0</v>
      </c>
      <c r="I73" s="15">
        <v>30000</v>
      </c>
      <c r="J73" s="15">
        <v>15992.36</v>
      </c>
      <c r="K73" s="15">
        <v>15992.36</v>
      </c>
      <c r="L73" s="15">
        <v>0</v>
      </c>
      <c r="M73" s="16">
        <f t="shared" si="10"/>
        <v>0</v>
      </c>
      <c r="N73" s="16">
        <f t="shared" si="10"/>
        <v>15992.36</v>
      </c>
      <c r="O73" s="16">
        <f t="shared" si="11"/>
        <v>0</v>
      </c>
    </row>
    <row r="74" spans="1:15" ht="17.45" customHeight="1" x14ac:dyDescent="0.2">
      <c r="A74" s="13" t="str">
        <f t="shared" si="9"/>
        <v>M001353011143000</v>
      </c>
      <c r="B74" s="14" t="s">
        <v>89</v>
      </c>
      <c r="C74" s="14" t="s">
        <v>67</v>
      </c>
      <c r="D74" s="14" t="s">
        <v>122</v>
      </c>
      <c r="E74" s="14" t="s">
        <v>38</v>
      </c>
      <c r="F74" s="14" t="s">
        <v>43</v>
      </c>
      <c r="G74" s="15">
        <v>10000</v>
      </c>
      <c r="H74" s="15">
        <v>0</v>
      </c>
      <c r="I74" s="15">
        <v>10000</v>
      </c>
      <c r="J74" s="15">
        <v>0</v>
      </c>
      <c r="K74" s="15">
        <v>0</v>
      </c>
      <c r="L74" s="15">
        <v>0</v>
      </c>
      <c r="M74" s="16">
        <f t="shared" si="10"/>
        <v>0</v>
      </c>
      <c r="N74" s="16">
        <f t="shared" si="10"/>
        <v>0</v>
      </c>
      <c r="O74" s="16">
        <f t="shared" si="11"/>
        <v>0</v>
      </c>
    </row>
    <row r="75" spans="1:15" ht="17.45" customHeight="1" x14ac:dyDescent="0.2">
      <c r="A75" s="13" t="str">
        <f t="shared" si="9"/>
        <v>M001355011143000</v>
      </c>
      <c r="B75" s="14" t="s">
        <v>89</v>
      </c>
      <c r="C75" s="14" t="s">
        <v>92</v>
      </c>
      <c r="D75" s="14" t="s">
        <v>122</v>
      </c>
      <c r="E75" s="14" t="s">
        <v>38</v>
      </c>
      <c r="F75" s="14" t="s">
        <v>43</v>
      </c>
      <c r="G75" s="15">
        <v>60000</v>
      </c>
      <c r="H75" s="15">
        <v>0</v>
      </c>
      <c r="I75" s="15">
        <v>60000</v>
      </c>
      <c r="J75" s="15">
        <v>0</v>
      </c>
      <c r="K75" s="15">
        <v>0</v>
      </c>
      <c r="L75" s="15">
        <v>0</v>
      </c>
      <c r="M75" s="16">
        <f t="shared" si="10"/>
        <v>0</v>
      </c>
      <c r="N75" s="16">
        <f t="shared" si="10"/>
        <v>0</v>
      </c>
      <c r="O75" s="16">
        <f t="shared" si="11"/>
        <v>0</v>
      </c>
    </row>
    <row r="76" spans="1:15" ht="17.45" customHeight="1" x14ac:dyDescent="0.2">
      <c r="A76" s="13" t="str">
        <f t="shared" si="9"/>
        <v>M001358011143000</v>
      </c>
      <c r="B76" s="14" t="s">
        <v>89</v>
      </c>
      <c r="C76" s="14" t="s">
        <v>68</v>
      </c>
      <c r="D76" s="14" t="s">
        <v>122</v>
      </c>
      <c r="E76" s="14" t="s">
        <v>38</v>
      </c>
      <c r="F76" s="14" t="s">
        <v>43</v>
      </c>
      <c r="G76" s="15">
        <v>15000</v>
      </c>
      <c r="H76" s="15">
        <v>0</v>
      </c>
      <c r="I76" s="15">
        <v>15000</v>
      </c>
      <c r="J76" s="15">
        <v>0</v>
      </c>
      <c r="K76" s="15">
        <v>0</v>
      </c>
      <c r="L76" s="15">
        <v>0</v>
      </c>
      <c r="M76" s="16">
        <f t="shared" si="10"/>
        <v>0</v>
      </c>
      <c r="N76" s="16">
        <f t="shared" si="10"/>
        <v>0</v>
      </c>
      <c r="O76" s="16">
        <f t="shared" si="11"/>
        <v>0</v>
      </c>
    </row>
    <row r="77" spans="1:15" ht="17.45" customHeight="1" x14ac:dyDescent="0.2">
      <c r="A77" s="13" t="str">
        <f t="shared" si="9"/>
        <v>M001395011143000</v>
      </c>
      <c r="B77" s="14" t="s">
        <v>89</v>
      </c>
      <c r="C77" s="14" t="s">
        <v>93</v>
      </c>
      <c r="D77" s="14" t="s">
        <v>122</v>
      </c>
      <c r="E77" s="14" t="s">
        <v>38</v>
      </c>
      <c r="F77" s="14" t="s">
        <v>43</v>
      </c>
      <c r="G77" s="15">
        <v>2000</v>
      </c>
      <c r="H77" s="15">
        <v>0</v>
      </c>
      <c r="I77" s="15">
        <v>2000</v>
      </c>
      <c r="J77" s="15">
        <v>2000</v>
      </c>
      <c r="K77" s="15">
        <v>2000</v>
      </c>
      <c r="L77" s="15">
        <v>2000</v>
      </c>
      <c r="M77" s="16">
        <f t="shared" si="10"/>
        <v>0</v>
      </c>
      <c r="N77" s="16">
        <f t="shared" si="10"/>
        <v>0</v>
      </c>
      <c r="O77" s="16">
        <f t="shared" si="11"/>
        <v>2000</v>
      </c>
    </row>
    <row r="78" spans="1:15" ht="17.45" customHeight="1" x14ac:dyDescent="0.2">
      <c r="A78" s="13" t="str">
        <f t="shared" si="9"/>
        <v>M001398011143000</v>
      </c>
      <c r="B78" s="14" t="s">
        <v>89</v>
      </c>
      <c r="C78" s="14" t="s">
        <v>71</v>
      </c>
      <c r="D78" s="14" t="s">
        <v>122</v>
      </c>
      <c r="E78" s="14" t="s">
        <v>38</v>
      </c>
      <c r="F78" s="14" t="s">
        <v>43</v>
      </c>
      <c r="G78" s="15">
        <v>1200000</v>
      </c>
      <c r="H78" s="15">
        <v>1849.62</v>
      </c>
      <c r="I78" s="15">
        <v>1201849.6200000001</v>
      </c>
      <c r="J78" s="15">
        <v>1001849.62</v>
      </c>
      <c r="K78" s="15">
        <v>1001849.62</v>
      </c>
      <c r="L78" s="15">
        <v>1001849.62</v>
      </c>
      <c r="M78" s="16">
        <f t="shared" si="10"/>
        <v>0</v>
      </c>
      <c r="N78" s="16">
        <f t="shared" si="10"/>
        <v>0</v>
      </c>
      <c r="O78" s="16">
        <f t="shared" si="11"/>
        <v>1001849.62</v>
      </c>
    </row>
    <row r="79" spans="1:15" ht="17.45" customHeight="1" x14ac:dyDescent="0.2">
      <c r="A79" s="13" t="str">
        <f t="shared" si="9"/>
        <v>E021441011144000</v>
      </c>
      <c r="B79" s="14" t="s">
        <v>94</v>
      </c>
      <c r="C79" s="14" t="s">
        <v>72</v>
      </c>
      <c r="D79" s="14" t="s">
        <v>122</v>
      </c>
      <c r="E79" s="14" t="s">
        <v>38</v>
      </c>
      <c r="F79" s="14" t="s">
        <v>73</v>
      </c>
      <c r="G79" s="15">
        <v>4437</v>
      </c>
      <c r="H79" s="15">
        <v>0</v>
      </c>
      <c r="I79" s="15">
        <v>4437</v>
      </c>
      <c r="J79" s="15">
        <v>4087.08</v>
      </c>
      <c r="K79" s="15">
        <v>4437</v>
      </c>
      <c r="L79" s="15">
        <v>4437</v>
      </c>
      <c r="M79" s="16">
        <f t="shared" ref="M79:M80" si="12">J79-K79</f>
        <v>-349.92000000000007</v>
      </c>
      <c r="N79" s="16">
        <f t="shared" ref="N79:N80" si="13">K79-L79</f>
        <v>0</v>
      </c>
      <c r="O79" s="16">
        <f t="shared" ref="O79:O80" si="14">L79</f>
        <v>4437</v>
      </c>
    </row>
    <row r="80" spans="1:15" ht="17.45" customHeight="1" x14ac:dyDescent="0.2">
      <c r="A80" s="13" t="str">
        <f t="shared" si="9"/>
        <v>E021441021144000</v>
      </c>
      <c r="B80" s="14" t="s">
        <v>94</v>
      </c>
      <c r="C80" s="14" t="s">
        <v>74</v>
      </c>
      <c r="D80" s="14" t="s">
        <v>122</v>
      </c>
      <c r="E80" s="14" t="s">
        <v>38</v>
      </c>
      <c r="F80" s="14" t="s">
        <v>73</v>
      </c>
      <c r="G80" s="15">
        <v>195000</v>
      </c>
      <c r="H80" s="15">
        <v>0</v>
      </c>
      <c r="I80" s="15">
        <v>195000</v>
      </c>
      <c r="J80" s="15">
        <v>0</v>
      </c>
      <c r="K80" s="15">
        <v>0</v>
      </c>
      <c r="L80" s="15">
        <v>0</v>
      </c>
      <c r="M80" s="16">
        <f t="shared" si="12"/>
        <v>0</v>
      </c>
      <c r="N80" s="16">
        <f t="shared" si="13"/>
        <v>0</v>
      </c>
      <c r="O80" s="16">
        <f t="shared" si="14"/>
        <v>0</v>
      </c>
    </row>
    <row r="81" spans="2:15" ht="17.45" customHeight="1" x14ac:dyDescent="0.2">
      <c r="B81" s="14"/>
      <c r="C81" s="14"/>
      <c r="D81" s="14"/>
      <c r="E81" s="14"/>
      <c r="F81" s="14"/>
      <c r="G81" s="15"/>
      <c r="H81" s="15"/>
      <c r="I81" s="15"/>
      <c r="J81" s="15"/>
      <c r="K81" s="15"/>
      <c r="L81" s="15"/>
      <c r="M81" s="16"/>
      <c r="N81" s="16"/>
      <c r="O81" s="16"/>
    </row>
    <row r="82" spans="2:15" ht="17.45" customHeight="1" x14ac:dyDescent="0.2">
      <c r="B82" s="14"/>
      <c r="C82" s="14"/>
      <c r="D82" s="14"/>
      <c r="E82" s="14"/>
      <c r="F82" s="14"/>
      <c r="G82" s="15"/>
      <c r="H82" s="15"/>
      <c r="I82" s="15"/>
      <c r="J82" s="15"/>
      <c r="K82" s="15"/>
      <c r="L82" s="15"/>
      <c r="M82" s="16"/>
      <c r="N82" s="16"/>
      <c r="O82" s="16"/>
    </row>
    <row r="83" spans="2:15" ht="17.45" customHeight="1" x14ac:dyDescent="0.2">
      <c r="B83" s="14"/>
      <c r="C83" s="14"/>
      <c r="D83" s="14"/>
      <c r="E83" s="14"/>
      <c r="F83" s="14"/>
      <c r="G83" s="15"/>
      <c r="H83" s="15"/>
      <c r="I83" s="15"/>
      <c r="J83" s="15"/>
      <c r="K83" s="15"/>
      <c r="L83" s="15"/>
      <c r="M83" s="16"/>
      <c r="N83" s="16"/>
      <c r="O83" s="16"/>
    </row>
    <row r="84" spans="2:15" ht="17.45" customHeight="1" x14ac:dyDescent="0.2">
      <c r="B84" s="14"/>
      <c r="C84" s="14"/>
      <c r="D84" s="14"/>
      <c r="E84" s="14"/>
      <c r="F84" s="14"/>
      <c r="G84" s="15"/>
      <c r="H84" s="15"/>
      <c r="I84" s="15"/>
      <c r="J84" s="15"/>
      <c r="K84" s="15"/>
      <c r="L84" s="15"/>
      <c r="M84" s="16"/>
      <c r="N84" s="16"/>
      <c r="O84" s="16"/>
    </row>
    <row r="85" spans="2:15" ht="17.45" customHeight="1" x14ac:dyDescent="0.2">
      <c r="B85" s="14"/>
      <c r="C85" s="14"/>
      <c r="D85" s="14"/>
      <c r="E85" s="14"/>
      <c r="F85" s="14"/>
      <c r="G85" s="15"/>
      <c r="H85" s="15"/>
      <c r="I85" s="15"/>
      <c r="J85" s="15"/>
      <c r="K85" s="15"/>
      <c r="L85" s="15"/>
      <c r="M85" s="16"/>
      <c r="N85" s="16"/>
      <c r="O85" s="16"/>
    </row>
    <row r="86" spans="2:15" ht="17.45" customHeight="1" x14ac:dyDescent="0.2">
      <c r="B86" s="14"/>
      <c r="C86" s="14"/>
      <c r="D86" s="14"/>
      <c r="E86" s="14"/>
      <c r="F86" s="14"/>
      <c r="G86" s="15"/>
      <c r="H86" s="15"/>
      <c r="I86" s="15"/>
      <c r="J86" s="15"/>
      <c r="K86" s="15"/>
      <c r="L86" s="15"/>
      <c r="M86" s="16"/>
      <c r="N86" s="16"/>
      <c r="O86" s="16"/>
    </row>
    <row r="87" spans="2:15" ht="17.45" customHeight="1" x14ac:dyDescent="0.2">
      <c r="B87" s="14"/>
      <c r="C87" s="14"/>
      <c r="D87" s="14"/>
      <c r="E87" s="14"/>
      <c r="F87" s="14"/>
      <c r="G87" s="15"/>
      <c r="H87" s="15"/>
      <c r="I87" s="15"/>
      <c r="J87" s="15"/>
      <c r="K87" s="15"/>
      <c r="L87" s="15"/>
      <c r="M87" s="16"/>
      <c r="N87" s="16"/>
      <c r="O87" s="16"/>
    </row>
    <row r="88" spans="2:15" ht="17.45" customHeight="1" x14ac:dyDescent="0.2">
      <c r="B88" s="14"/>
      <c r="C88" s="14"/>
      <c r="D88" s="14"/>
      <c r="E88" s="14"/>
      <c r="F88" s="14"/>
      <c r="G88" s="15"/>
      <c r="H88" s="15"/>
      <c r="I88" s="15"/>
      <c r="J88" s="15"/>
      <c r="K88" s="15"/>
      <c r="L88" s="15"/>
      <c r="M88" s="16"/>
      <c r="N88" s="16"/>
      <c r="O88" s="16"/>
    </row>
    <row r="89" spans="2:15" ht="17.45" customHeight="1" x14ac:dyDescent="0.2">
      <c r="B89" s="14"/>
      <c r="C89" s="14"/>
      <c r="D89" s="14"/>
      <c r="E89" s="14"/>
      <c r="F89" s="14"/>
      <c r="G89" s="15"/>
      <c r="H89" s="15"/>
      <c r="I89" s="15"/>
      <c r="J89" s="15"/>
      <c r="K89" s="15"/>
      <c r="L89" s="15"/>
      <c r="M89" s="16"/>
      <c r="N89" s="16"/>
      <c r="O89" s="16"/>
    </row>
    <row r="90" spans="2:15" ht="17.45" customHeight="1" x14ac:dyDescent="0.2">
      <c r="B90" s="14"/>
      <c r="C90" s="14"/>
      <c r="D90" s="14"/>
      <c r="E90" s="14"/>
      <c r="F90" s="14"/>
      <c r="G90" s="15"/>
      <c r="H90" s="15"/>
      <c r="I90" s="15"/>
      <c r="J90" s="15"/>
      <c r="K90" s="15"/>
      <c r="L90" s="15"/>
      <c r="M90" s="16"/>
      <c r="N90" s="16"/>
      <c r="O90" s="16"/>
    </row>
    <row r="91" spans="2:15" ht="17.45" customHeight="1" x14ac:dyDescent="0.2">
      <c r="B91" s="14"/>
      <c r="C91" s="14"/>
      <c r="D91" s="14"/>
      <c r="E91" s="14"/>
      <c r="F91" s="14"/>
      <c r="G91" s="15"/>
      <c r="H91" s="15"/>
      <c r="I91" s="15"/>
      <c r="J91" s="15"/>
      <c r="K91" s="15"/>
      <c r="L91" s="15"/>
      <c r="M91" s="16"/>
      <c r="N91" s="16"/>
      <c r="O91" s="16"/>
    </row>
    <row r="92" spans="2:15" ht="17.45" customHeight="1" x14ac:dyDescent="0.2">
      <c r="B92" s="14"/>
      <c r="C92" s="14"/>
      <c r="D92" s="14"/>
      <c r="E92" s="14"/>
      <c r="F92" s="14"/>
      <c r="G92" s="15"/>
      <c r="H92" s="15"/>
      <c r="I92" s="15"/>
      <c r="J92" s="15"/>
      <c r="K92" s="15"/>
      <c r="L92" s="15"/>
      <c r="M92" s="16"/>
      <c r="N92" s="16"/>
      <c r="O92" s="16"/>
    </row>
    <row r="93" spans="2:15" ht="17.45" customHeight="1" x14ac:dyDescent="0.2">
      <c r="B93" s="14"/>
      <c r="C93" s="14"/>
      <c r="D93" s="14"/>
      <c r="E93" s="14"/>
      <c r="F93" s="14"/>
      <c r="G93" s="15"/>
      <c r="H93" s="15"/>
      <c r="I93" s="15"/>
      <c r="J93" s="15"/>
      <c r="K93" s="15"/>
      <c r="L93" s="15"/>
      <c r="M93" s="16"/>
      <c r="N93" s="16"/>
      <c r="O93" s="16"/>
    </row>
    <row r="94" spans="2:15" ht="17.45" customHeight="1" x14ac:dyDescent="0.2">
      <c r="B94" s="14"/>
      <c r="C94" s="14"/>
      <c r="D94" s="14"/>
      <c r="E94" s="14"/>
      <c r="F94" s="14"/>
      <c r="G94" s="15"/>
      <c r="H94" s="15"/>
      <c r="I94" s="15"/>
      <c r="J94" s="15"/>
      <c r="K94" s="15"/>
      <c r="L94" s="15"/>
      <c r="M94" s="16"/>
      <c r="N94" s="16"/>
      <c r="O94" s="16"/>
    </row>
    <row r="95" spans="2:15" ht="17.45" customHeight="1" x14ac:dyDescent="0.2">
      <c r="B95" s="14"/>
      <c r="C95" s="14"/>
      <c r="D95" s="14"/>
      <c r="E95" s="14"/>
      <c r="F95" s="14"/>
      <c r="G95" s="15"/>
      <c r="H95" s="15"/>
      <c r="I95" s="15"/>
      <c r="J95" s="15"/>
      <c r="K95" s="15"/>
      <c r="L95" s="15"/>
      <c r="M95" s="16"/>
      <c r="N95" s="16"/>
      <c r="O95" s="16"/>
    </row>
    <row r="96" spans="2:15" ht="17.45" customHeight="1" x14ac:dyDescent="0.2">
      <c r="B96" s="14"/>
      <c r="C96" s="14"/>
      <c r="D96" s="14"/>
      <c r="E96" s="14"/>
      <c r="F96" s="14"/>
      <c r="G96" s="15"/>
      <c r="H96" s="15"/>
      <c r="I96" s="15"/>
      <c r="J96" s="15"/>
      <c r="K96" s="15"/>
      <c r="L96" s="15"/>
      <c r="M96" s="16"/>
      <c r="N96" s="16"/>
      <c r="O96" s="16"/>
    </row>
    <row r="97" spans="2:15" ht="17.45" customHeight="1" x14ac:dyDescent="0.2">
      <c r="B97" s="14"/>
      <c r="C97" s="14"/>
      <c r="D97" s="14"/>
      <c r="E97" s="14"/>
      <c r="F97" s="14"/>
      <c r="G97" s="15"/>
      <c r="H97" s="15"/>
      <c r="I97" s="15"/>
      <c r="J97" s="15"/>
      <c r="K97" s="15"/>
      <c r="L97" s="15"/>
      <c r="M97" s="16"/>
      <c r="N97" s="16"/>
      <c r="O97" s="16"/>
    </row>
    <row r="98" spans="2:15" ht="17.45" customHeight="1" x14ac:dyDescent="0.2">
      <c r="B98" s="14"/>
      <c r="C98" s="14"/>
      <c r="D98" s="14"/>
      <c r="E98" s="14"/>
      <c r="F98" s="14"/>
      <c r="G98" s="15"/>
      <c r="H98" s="15"/>
      <c r="I98" s="15"/>
      <c r="J98" s="15"/>
      <c r="K98" s="15"/>
      <c r="L98" s="15"/>
      <c r="M98" s="16"/>
      <c r="N98" s="16"/>
      <c r="O98" s="16"/>
    </row>
    <row r="99" spans="2:15" ht="17.45" customHeight="1" x14ac:dyDescent="0.2">
      <c r="B99" s="14"/>
      <c r="C99" s="14"/>
      <c r="D99" s="14"/>
      <c r="E99" s="14"/>
      <c r="F99" s="14"/>
      <c r="G99" s="15"/>
      <c r="H99" s="15"/>
      <c r="I99" s="15"/>
      <c r="J99" s="15"/>
      <c r="K99" s="15"/>
      <c r="L99" s="15"/>
      <c r="M99" s="16"/>
      <c r="N99" s="16"/>
      <c r="O99" s="16"/>
    </row>
    <row r="100" spans="2:15" ht="17.45" customHeight="1" x14ac:dyDescent="0.2">
      <c r="B100" s="14"/>
      <c r="C100" s="14"/>
      <c r="D100" s="14"/>
      <c r="E100" s="14"/>
      <c r="F100" s="14"/>
      <c r="G100" s="15"/>
      <c r="H100" s="15"/>
      <c r="I100" s="15"/>
      <c r="J100" s="15"/>
      <c r="K100" s="15"/>
      <c r="L100" s="15"/>
      <c r="M100" s="16"/>
      <c r="N100" s="16"/>
      <c r="O100" s="16"/>
    </row>
    <row r="101" spans="2:15" ht="17.45" customHeight="1" x14ac:dyDescent="0.2">
      <c r="B101" s="14"/>
      <c r="C101" s="14"/>
      <c r="D101" s="14"/>
      <c r="E101" s="14"/>
      <c r="F101" s="14"/>
      <c r="G101" s="15"/>
      <c r="H101" s="15"/>
      <c r="I101" s="15"/>
      <c r="J101" s="15"/>
      <c r="K101" s="15"/>
      <c r="L101" s="15"/>
      <c r="M101" s="16"/>
      <c r="N101" s="16"/>
      <c r="O101" s="16"/>
    </row>
    <row r="102" spans="2:15" ht="17.45" customHeight="1" x14ac:dyDescent="0.2">
      <c r="B102" s="14"/>
      <c r="C102" s="14"/>
      <c r="D102" s="14"/>
      <c r="E102" s="14"/>
      <c r="F102" s="14"/>
      <c r="G102" s="15"/>
      <c r="H102" s="15"/>
      <c r="I102" s="15"/>
      <c r="J102" s="15"/>
      <c r="K102" s="15"/>
      <c r="L102" s="15"/>
      <c r="M102" s="16"/>
      <c r="N102" s="16"/>
      <c r="O102" s="16"/>
    </row>
    <row r="103" spans="2:15" ht="17.45" customHeight="1" x14ac:dyDescent="0.2">
      <c r="B103" s="14"/>
      <c r="C103" s="14"/>
      <c r="D103" s="14"/>
      <c r="E103" s="14"/>
      <c r="F103" s="14"/>
      <c r="G103" s="15"/>
      <c r="H103" s="15"/>
      <c r="I103" s="15"/>
      <c r="J103" s="15"/>
      <c r="K103" s="15"/>
      <c r="L103" s="15"/>
      <c r="M103" s="16"/>
      <c r="N103" s="16"/>
      <c r="O103" s="16"/>
    </row>
    <row r="104" spans="2:15" ht="17.45" customHeight="1" x14ac:dyDescent="0.2">
      <c r="B104" s="14"/>
      <c r="C104" s="14"/>
      <c r="D104" s="14"/>
      <c r="E104" s="14"/>
      <c r="F104" s="14"/>
      <c r="G104" s="15"/>
      <c r="H104" s="15"/>
      <c r="I104" s="15"/>
      <c r="J104" s="15"/>
      <c r="K104" s="15"/>
      <c r="L104" s="15"/>
      <c r="M104" s="16"/>
      <c r="N104" s="16"/>
      <c r="O104" s="16"/>
    </row>
    <row r="105" spans="2:15" ht="17.45" customHeight="1" x14ac:dyDescent="0.2">
      <c r="B105" s="14"/>
      <c r="C105" s="14"/>
      <c r="D105" s="14"/>
      <c r="E105" s="14"/>
      <c r="F105" s="14"/>
      <c r="G105" s="15"/>
      <c r="H105" s="15"/>
      <c r="I105" s="15"/>
      <c r="J105" s="15"/>
      <c r="K105" s="15"/>
      <c r="L105" s="15"/>
      <c r="M105" s="16"/>
      <c r="N105" s="16"/>
      <c r="O105" s="16"/>
    </row>
    <row r="106" spans="2:15" ht="17.45" customHeight="1" x14ac:dyDescent="0.2">
      <c r="B106" s="14"/>
      <c r="C106" s="14"/>
      <c r="D106" s="14"/>
      <c r="E106" s="14"/>
      <c r="F106" s="14"/>
      <c r="G106" s="15"/>
      <c r="H106" s="15"/>
      <c r="I106" s="15"/>
      <c r="J106" s="15"/>
      <c r="K106" s="15"/>
      <c r="L106" s="15"/>
      <c r="M106" s="16"/>
      <c r="N106" s="16"/>
      <c r="O106" s="16"/>
    </row>
    <row r="107" spans="2:15" ht="17.45" customHeight="1" x14ac:dyDescent="0.2">
      <c r="B107" s="14"/>
      <c r="C107" s="14"/>
      <c r="D107" s="14"/>
      <c r="E107" s="14"/>
      <c r="F107" s="14"/>
      <c r="G107" s="15"/>
      <c r="H107" s="15"/>
      <c r="I107" s="15"/>
      <c r="J107" s="15"/>
      <c r="K107" s="15"/>
      <c r="L107" s="15"/>
      <c r="M107" s="16"/>
      <c r="N107" s="16"/>
      <c r="O107" s="16"/>
    </row>
    <row r="108" spans="2:15" ht="17.45" customHeight="1" x14ac:dyDescent="0.2">
      <c r="B108" s="14"/>
      <c r="C108" s="14"/>
      <c r="D108" s="14"/>
      <c r="E108" s="14"/>
      <c r="F108" s="14"/>
      <c r="G108" s="15"/>
      <c r="H108" s="15"/>
      <c r="I108" s="15"/>
      <c r="J108" s="15"/>
      <c r="K108" s="15"/>
      <c r="L108" s="15"/>
      <c r="M108" s="16"/>
      <c r="N108" s="16"/>
      <c r="O108" s="16"/>
    </row>
    <row r="109" spans="2:15" ht="17.45" customHeight="1" x14ac:dyDescent="0.2">
      <c r="B109" s="14"/>
      <c r="C109" s="14"/>
      <c r="D109" s="14"/>
      <c r="E109" s="14"/>
      <c r="F109" s="14"/>
      <c r="G109" s="15"/>
      <c r="H109" s="15"/>
      <c r="I109" s="15"/>
      <c r="J109" s="15"/>
      <c r="K109" s="15"/>
      <c r="L109" s="15"/>
      <c r="M109" s="16"/>
      <c r="N109" s="16"/>
      <c r="O109" s="16"/>
    </row>
    <row r="110" spans="2:15" ht="17.45" customHeight="1" x14ac:dyDescent="0.2">
      <c r="B110" s="14"/>
      <c r="C110" s="14"/>
      <c r="D110" s="14"/>
      <c r="E110" s="14"/>
      <c r="F110" s="14"/>
      <c r="G110" s="15"/>
      <c r="H110" s="15"/>
      <c r="I110" s="15"/>
      <c r="J110" s="15"/>
      <c r="K110" s="15"/>
      <c r="L110" s="15"/>
      <c r="M110" s="16"/>
      <c r="N110" s="16"/>
      <c r="O110" s="16"/>
    </row>
    <row r="111" spans="2:15" ht="17.45" customHeight="1" x14ac:dyDescent="0.2">
      <c r="B111" s="14"/>
      <c r="C111" s="14"/>
      <c r="D111" s="14"/>
      <c r="E111" s="14"/>
      <c r="F111" s="14"/>
      <c r="G111" s="15"/>
      <c r="H111" s="15"/>
      <c r="I111" s="15"/>
      <c r="J111" s="15"/>
      <c r="K111" s="15"/>
      <c r="L111" s="15"/>
      <c r="M111" s="16"/>
      <c r="N111" s="16"/>
      <c r="O111" s="16"/>
    </row>
    <row r="112" spans="2:15" ht="17.45" customHeight="1" x14ac:dyDescent="0.2">
      <c r="B112" s="14"/>
      <c r="C112" s="14"/>
      <c r="D112" s="14"/>
      <c r="E112" s="14"/>
      <c r="F112" s="14"/>
      <c r="G112" s="15"/>
      <c r="H112" s="15"/>
      <c r="I112" s="15"/>
      <c r="J112" s="15"/>
      <c r="K112" s="15"/>
      <c r="L112" s="15"/>
      <c r="M112" s="16"/>
      <c r="N112" s="16"/>
      <c r="O112" s="16"/>
    </row>
    <row r="113" spans="2:15" ht="17.45" customHeight="1" x14ac:dyDescent="0.2">
      <c r="B113" s="14"/>
      <c r="C113" s="14"/>
      <c r="D113" s="14"/>
      <c r="E113" s="14"/>
      <c r="F113" s="14"/>
      <c r="G113" s="15"/>
      <c r="H113" s="15"/>
      <c r="I113" s="15"/>
      <c r="J113" s="15"/>
      <c r="K113" s="15"/>
      <c r="L113" s="15"/>
      <c r="M113" s="16"/>
      <c r="N113" s="16"/>
      <c r="O113" s="16"/>
    </row>
    <row r="114" spans="2:15" ht="17.45" customHeight="1" x14ac:dyDescent="0.2">
      <c r="B114" s="14"/>
      <c r="C114" s="14"/>
      <c r="D114" s="14"/>
      <c r="E114" s="14"/>
      <c r="F114" s="14"/>
      <c r="G114" s="15"/>
      <c r="H114" s="15"/>
      <c r="I114" s="15"/>
      <c r="J114" s="15"/>
      <c r="K114" s="15"/>
      <c r="L114" s="15"/>
      <c r="M114" s="16"/>
      <c r="N114" s="16"/>
      <c r="O114" s="16"/>
    </row>
    <row r="115" spans="2:15" ht="17.45" customHeight="1" x14ac:dyDescent="0.2">
      <c r="B115" s="14"/>
      <c r="C115" s="14"/>
      <c r="D115" s="14"/>
      <c r="E115" s="14"/>
      <c r="F115" s="14"/>
      <c r="G115" s="15"/>
      <c r="H115" s="15"/>
      <c r="I115" s="15"/>
      <c r="J115" s="15"/>
      <c r="K115" s="15"/>
      <c r="L115" s="15"/>
      <c r="M115" s="16"/>
      <c r="N115" s="16"/>
      <c r="O115" s="16"/>
    </row>
    <row r="116" spans="2:15" ht="17.45" customHeight="1" x14ac:dyDescent="0.2">
      <c r="B116" s="14"/>
      <c r="C116" s="14"/>
      <c r="D116" s="14"/>
      <c r="E116" s="14"/>
      <c r="F116" s="14"/>
      <c r="G116" s="15"/>
      <c r="H116" s="15"/>
      <c r="I116" s="15"/>
      <c r="J116" s="15"/>
      <c r="K116" s="15"/>
      <c r="L116" s="15"/>
      <c r="M116" s="16"/>
      <c r="N116" s="16"/>
      <c r="O116" s="16"/>
    </row>
    <row r="117" spans="2:15" ht="17.45" customHeight="1" x14ac:dyDescent="0.2">
      <c r="B117" s="14"/>
      <c r="C117" s="14"/>
      <c r="D117" s="14"/>
      <c r="E117" s="14"/>
      <c r="F117" s="14"/>
      <c r="G117" s="15"/>
      <c r="H117" s="15"/>
      <c r="I117" s="15"/>
      <c r="J117" s="15"/>
      <c r="K117" s="15"/>
      <c r="L117" s="15"/>
      <c r="M117" s="16"/>
      <c r="N117" s="16"/>
      <c r="O117" s="16"/>
    </row>
    <row r="118" spans="2:15" ht="17.45" customHeight="1" x14ac:dyDescent="0.2">
      <c r="B118" s="14"/>
      <c r="C118" s="14"/>
      <c r="D118" s="14"/>
      <c r="E118" s="14"/>
      <c r="F118" s="14"/>
      <c r="G118" s="15"/>
      <c r="H118" s="15"/>
      <c r="I118" s="15"/>
      <c r="J118" s="15"/>
      <c r="K118" s="15"/>
      <c r="L118" s="15"/>
      <c r="M118" s="16"/>
      <c r="N118" s="16"/>
      <c r="O118" s="16"/>
    </row>
    <row r="119" spans="2:15" ht="17.45" customHeight="1" x14ac:dyDescent="0.2">
      <c r="B119" s="14"/>
      <c r="C119" s="14"/>
      <c r="D119" s="14"/>
      <c r="E119" s="14"/>
      <c r="F119" s="14"/>
      <c r="G119" s="15"/>
      <c r="H119" s="15"/>
      <c r="I119" s="15"/>
      <c r="J119" s="15"/>
      <c r="K119" s="15"/>
      <c r="L119" s="15"/>
      <c r="M119" s="16"/>
      <c r="N119" s="16"/>
      <c r="O119" s="16"/>
    </row>
    <row r="120" spans="2:15" ht="17.45" customHeight="1" x14ac:dyDescent="0.2">
      <c r="B120" s="14"/>
      <c r="C120" s="14"/>
      <c r="D120" s="14"/>
      <c r="E120" s="14"/>
      <c r="F120" s="14"/>
      <c r="G120" s="15"/>
      <c r="H120" s="15"/>
      <c r="I120" s="15"/>
      <c r="J120" s="15"/>
      <c r="K120" s="15"/>
      <c r="L120" s="15"/>
      <c r="M120" s="16"/>
      <c r="N120" s="16"/>
      <c r="O120" s="16"/>
    </row>
    <row r="121" spans="2:15" ht="17.45" customHeight="1" x14ac:dyDescent="0.2">
      <c r="B121" s="14"/>
      <c r="C121" s="14"/>
      <c r="D121" s="14"/>
      <c r="E121" s="14"/>
      <c r="F121" s="14"/>
      <c r="G121" s="15"/>
      <c r="H121" s="15"/>
      <c r="I121" s="15"/>
      <c r="J121" s="15"/>
      <c r="K121" s="15"/>
      <c r="L121" s="15"/>
      <c r="M121" s="16"/>
      <c r="N121" s="16"/>
      <c r="O121" s="16"/>
    </row>
    <row r="122" spans="2:15" ht="17.45" customHeight="1" x14ac:dyDescent="0.2">
      <c r="B122" s="14"/>
      <c r="C122" s="14"/>
      <c r="D122" s="14"/>
      <c r="E122" s="14"/>
      <c r="F122" s="14"/>
      <c r="G122" s="15"/>
      <c r="H122" s="15"/>
      <c r="I122" s="15"/>
      <c r="J122" s="15"/>
      <c r="K122" s="15"/>
      <c r="L122" s="15"/>
      <c r="M122" s="16"/>
      <c r="N122" s="16"/>
      <c r="O122" s="16"/>
    </row>
    <row r="123" spans="2:15" ht="17.45" customHeight="1" x14ac:dyDescent="0.2">
      <c r="B123" s="14"/>
      <c r="C123" s="14"/>
      <c r="D123" s="14"/>
      <c r="E123" s="14"/>
      <c r="F123" s="14"/>
      <c r="G123" s="15"/>
      <c r="H123" s="15"/>
      <c r="I123" s="15"/>
      <c r="J123" s="15"/>
      <c r="K123" s="15"/>
      <c r="L123" s="15"/>
      <c r="M123" s="16"/>
      <c r="N123" s="16"/>
      <c r="O123" s="16"/>
    </row>
    <row r="124" spans="2:15" ht="17.45" customHeight="1" x14ac:dyDescent="0.2">
      <c r="B124" s="14"/>
      <c r="C124" s="14"/>
      <c r="D124" s="14"/>
      <c r="E124" s="14"/>
      <c r="F124" s="14"/>
      <c r="G124" s="15"/>
      <c r="H124" s="15"/>
      <c r="I124" s="15"/>
      <c r="J124" s="15"/>
      <c r="K124" s="15"/>
      <c r="L124" s="15"/>
      <c r="M124" s="16"/>
      <c r="N124" s="16"/>
      <c r="O124" s="16"/>
    </row>
    <row r="125" spans="2:15" ht="17.45" customHeight="1" x14ac:dyDescent="0.2">
      <c r="B125" s="14"/>
      <c r="C125" s="14"/>
      <c r="D125" s="14"/>
      <c r="E125" s="14"/>
      <c r="F125" s="14"/>
      <c r="G125" s="15"/>
      <c r="H125" s="15"/>
      <c r="I125" s="15"/>
      <c r="J125" s="15"/>
      <c r="K125" s="15"/>
      <c r="L125" s="15"/>
      <c r="M125" s="16"/>
      <c r="N125" s="16"/>
      <c r="O125" s="16"/>
    </row>
    <row r="126" spans="2:15" ht="17.45" customHeight="1" x14ac:dyDescent="0.2">
      <c r="B126" s="14"/>
      <c r="C126" s="14"/>
      <c r="D126" s="14"/>
      <c r="E126" s="14"/>
      <c r="F126" s="14"/>
      <c r="G126" s="15"/>
      <c r="H126" s="15"/>
      <c r="I126" s="15"/>
      <c r="J126" s="15"/>
      <c r="K126" s="15"/>
      <c r="L126" s="15"/>
      <c r="M126" s="16"/>
      <c r="N126" s="16"/>
      <c r="O126" s="16"/>
    </row>
    <row r="127" spans="2:15" ht="17.45" customHeight="1" x14ac:dyDescent="0.2">
      <c r="B127" s="14"/>
      <c r="C127" s="14"/>
      <c r="D127" s="14"/>
      <c r="E127" s="14"/>
      <c r="F127" s="14"/>
      <c r="G127" s="15"/>
      <c r="H127" s="15"/>
      <c r="I127" s="15"/>
      <c r="J127" s="15"/>
      <c r="K127" s="15"/>
      <c r="L127" s="15"/>
      <c r="M127" s="16"/>
      <c r="N127" s="16"/>
      <c r="O127" s="16"/>
    </row>
    <row r="128" spans="2:15" ht="17.45" customHeight="1" x14ac:dyDescent="0.2">
      <c r="B128" s="14"/>
      <c r="C128" s="14"/>
      <c r="D128" s="14"/>
      <c r="E128" s="14"/>
      <c r="F128" s="14"/>
      <c r="G128" s="15"/>
      <c r="H128" s="15"/>
      <c r="I128" s="15"/>
      <c r="J128" s="15"/>
      <c r="K128" s="15"/>
      <c r="L128" s="15"/>
      <c r="M128" s="16"/>
      <c r="N128" s="16"/>
      <c r="O128" s="16"/>
    </row>
    <row r="129" spans="2:15" ht="17.45" customHeight="1" x14ac:dyDescent="0.2">
      <c r="B129" s="14"/>
      <c r="C129" s="14"/>
      <c r="D129" s="14"/>
      <c r="E129" s="14"/>
      <c r="F129" s="14"/>
      <c r="G129" s="15"/>
      <c r="H129" s="15"/>
      <c r="I129" s="15"/>
      <c r="J129" s="15"/>
      <c r="K129" s="15"/>
      <c r="L129" s="15"/>
      <c r="M129" s="16"/>
      <c r="N129" s="16"/>
      <c r="O129" s="16"/>
    </row>
    <row r="130" spans="2:15" ht="17.45" customHeight="1" x14ac:dyDescent="0.2">
      <c r="B130" s="14"/>
      <c r="C130" s="14"/>
      <c r="D130" s="14"/>
      <c r="E130" s="14"/>
      <c r="F130" s="14"/>
      <c r="G130" s="15"/>
      <c r="H130" s="15"/>
      <c r="I130" s="15"/>
      <c r="J130" s="15"/>
      <c r="K130" s="15"/>
      <c r="L130" s="15"/>
      <c r="M130" s="16"/>
      <c r="N130" s="16"/>
      <c r="O130" s="16"/>
    </row>
    <row r="131" spans="2:15" ht="17.45" customHeight="1" x14ac:dyDescent="0.2">
      <c r="B131" s="14"/>
      <c r="C131" s="14"/>
      <c r="D131" s="14"/>
      <c r="E131" s="14"/>
      <c r="F131" s="14"/>
      <c r="G131" s="15"/>
      <c r="H131" s="15"/>
      <c r="I131" s="15"/>
      <c r="J131" s="15"/>
      <c r="K131" s="15"/>
      <c r="L131" s="15"/>
      <c r="M131" s="16"/>
      <c r="N131" s="16"/>
      <c r="O131" s="16"/>
    </row>
    <row r="132" spans="2:15" ht="17.45" customHeight="1" x14ac:dyDescent="0.2">
      <c r="B132" s="14"/>
      <c r="C132" s="14"/>
      <c r="D132" s="14"/>
      <c r="E132" s="14"/>
      <c r="F132" s="14"/>
      <c r="G132" s="15"/>
      <c r="H132" s="15"/>
      <c r="I132" s="15"/>
      <c r="J132" s="15"/>
      <c r="K132" s="15"/>
      <c r="L132" s="15"/>
      <c r="M132" s="16"/>
      <c r="N132" s="16"/>
      <c r="O132" s="16"/>
    </row>
    <row r="133" spans="2:15" ht="17.45" customHeight="1" x14ac:dyDescent="0.2">
      <c r="B133" s="14"/>
      <c r="C133" s="14"/>
      <c r="D133" s="14"/>
      <c r="E133" s="14"/>
      <c r="F133" s="14"/>
      <c r="G133" s="15"/>
      <c r="H133" s="15"/>
      <c r="I133" s="15"/>
      <c r="J133" s="15"/>
      <c r="K133" s="15"/>
      <c r="L133" s="15"/>
      <c r="M133" s="16"/>
      <c r="N133" s="16"/>
      <c r="O133" s="16"/>
    </row>
    <row r="134" spans="2:15" ht="17.45" customHeight="1" x14ac:dyDescent="0.2">
      <c r="B134" s="14"/>
      <c r="C134" s="14"/>
      <c r="D134" s="14"/>
      <c r="E134" s="14"/>
      <c r="F134" s="14"/>
      <c r="G134" s="15"/>
      <c r="H134" s="15"/>
      <c r="I134" s="15"/>
      <c r="J134" s="15"/>
      <c r="K134" s="15"/>
      <c r="L134" s="15"/>
      <c r="M134" s="16"/>
      <c r="N134" s="16"/>
      <c r="O134" s="16"/>
    </row>
    <row r="135" spans="2:15" ht="17.45" customHeight="1" x14ac:dyDescent="0.2">
      <c r="B135" s="14"/>
      <c r="C135" s="14"/>
      <c r="D135" s="14"/>
      <c r="E135" s="14"/>
      <c r="F135" s="14"/>
      <c r="G135" s="15"/>
      <c r="H135" s="15"/>
      <c r="I135" s="15"/>
      <c r="J135" s="15"/>
      <c r="K135" s="15"/>
      <c r="L135" s="15"/>
      <c r="M135" s="16"/>
      <c r="N135" s="16"/>
      <c r="O135" s="16"/>
    </row>
    <row r="136" spans="2:15" ht="17.45" customHeight="1" x14ac:dyDescent="0.2">
      <c r="B136" s="14"/>
      <c r="C136" s="14"/>
      <c r="D136" s="14"/>
      <c r="E136" s="14"/>
      <c r="F136" s="14"/>
      <c r="G136" s="15"/>
      <c r="H136" s="15"/>
      <c r="I136" s="15"/>
      <c r="J136" s="15"/>
      <c r="K136" s="15"/>
      <c r="L136" s="15"/>
      <c r="M136" s="16"/>
      <c r="N136" s="16"/>
      <c r="O136" s="16"/>
    </row>
    <row r="137" spans="2:15" ht="17.45" customHeight="1" x14ac:dyDescent="0.2">
      <c r="B137" s="14"/>
      <c r="C137" s="14"/>
      <c r="D137" s="14"/>
      <c r="E137" s="14"/>
      <c r="F137" s="14"/>
      <c r="G137" s="15"/>
      <c r="H137" s="15"/>
      <c r="I137" s="15"/>
      <c r="J137" s="15"/>
      <c r="K137" s="15"/>
      <c r="L137" s="15"/>
      <c r="M137" s="16"/>
      <c r="N137" s="16"/>
      <c r="O137" s="16"/>
    </row>
    <row r="138" spans="2:15" ht="17.45" customHeight="1" x14ac:dyDescent="0.2">
      <c r="B138" s="14"/>
      <c r="C138" s="14"/>
      <c r="D138" s="14"/>
      <c r="E138" s="14"/>
      <c r="F138" s="14"/>
      <c r="G138" s="15"/>
      <c r="H138" s="15"/>
      <c r="I138" s="15"/>
      <c r="J138" s="15"/>
      <c r="K138" s="15"/>
      <c r="L138" s="15"/>
      <c r="M138" s="16"/>
      <c r="N138" s="16"/>
      <c r="O138" s="16"/>
    </row>
    <row r="139" spans="2:15" ht="17.45" customHeight="1" x14ac:dyDescent="0.2">
      <c r="B139" s="14"/>
      <c r="C139" s="14"/>
      <c r="D139" s="14"/>
      <c r="E139" s="14"/>
      <c r="F139" s="14"/>
      <c r="G139" s="15"/>
      <c r="H139" s="15"/>
      <c r="I139" s="15"/>
      <c r="J139" s="15"/>
      <c r="K139" s="15"/>
      <c r="L139" s="15"/>
      <c r="M139" s="16"/>
      <c r="N139" s="16"/>
      <c r="O139" s="16"/>
    </row>
    <row r="140" spans="2:15" ht="17.45" customHeight="1" x14ac:dyDescent="0.2">
      <c r="B140" s="14"/>
      <c r="C140" s="14"/>
      <c r="D140" s="14"/>
      <c r="E140" s="14"/>
      <c r="F140" s="14"/>
      <c r="G140" s="15"/>
      <c r="H140" s="15"/>
      <c r="I140" s="15"/>
      <c r="J140" s="15"/>
      <c r="K140" s="15"/>
      <c r="L140" s="15"/>
      <c r="M140" s="16"/>
      <c r="N140" s="16"/>
      <c r="O140" s="16"/>
    </row>
    <row r="141" spans="2:15" ht="17.45" customHeight="1" x14ac:dyDescent="0.2">
      <c r="B141" s="14"/>
      <c r="C141" s="14"/>
      <c r="D141" s="14"/>
      <c r="E141" s="14"/>
      <c r="F141" s="14"/>
      <c r="G141" s="15"/>
      <c r="H141" s="15"/>
      <c r="I141" s="15"/>
      <c r="J141" s="15"/>
      <c r="K141" s="15"/>
      <c r="L141" s="15"/>
      <c r="M141" s="16"/>
      <c r="N141" s="16"/>
      <c r="O141" s="16"/>
    </row>
    <row r="142" spans="2:15" ht="17.45" customHeight="1" x14ac:dyDescent="0.2">
      <c r="B142" s="14"/>
      <c r="C142" s="14"/>
      <c r="D142" s="14"/>
      <c r="E142" s="14"/>
      <c r="F142" s="14"/>
      <c r="G142" s="15"/>
      <c r="H142" s="15"/>
      <c r="I142" s="15"/>
      <c r="J142" s="15"/>
      <c r="K142" s="15"/>
      <c r="L142" s="15"/>
      <c r="M142" s="16"/>
      <c r="N142" s="16"/>
      <c r="O142" s="16"/>
    </row>
    <row r="143" spans="2:15" ht="17.45" customHeight="1" x14ac:dyDescent="0.2">
      <c r="B143" s="14"/>
      <c r="C143" s="14"/>
      <c r="D143" s="14"/>
      <c r="E143" s="14"/>
      <c r="F143" s="14"/>
      <c r="G143" s="15"/>
      <c r="H143" s="15"/>
      <c r="I143" s="15"/>
      <c r="J143" s="15"/>
      <c r="K143" s="15"/>
      <c r="L143" s="15"/>
      <c r="M143" s="16"/>
      <c r="N143" s="16"/>
      <c r="O143" s="16"/>
    </row>
    <row r="144" spans="2:15" ht="17.45" customHeight="1" x14ac:dyDescent="0.2">
      <c r="B144" s="14"/>
      <c r="C144" s="14"/>
      <c r="D144" s="14"/>
      <c r="E144" s="14"/>
      <c r="F144" s="14"/>
      <c r="G144" s="15"/>
      <c r="H144" s="15"/>
      <c r="I144" s="15"/>
      <c r="J144" s="15"/>
      <c r="K144" s="15"/>
      <c r="L144" s="15"/>
      <c r="M144" s="16"/>
      <c r="N144" s="16"/>
      <c r="O144" s="16"/>
    </row>
    <row r="145" spans="2:15" ht="17.45" customHeight="1" x14ac:dyDescent="0.2">
      <c r="B145" s="14"/>
      <c r="C145" s="14"/>
      <c r="D145" s="14"/>
      <c r="E145" s="14"/>
      <c r="F145" s="14"/>
      <c r="G145" s="15"/>
      <c r="H145" s="15"/>
      <c r="I145" s="15"/>
      <c r="J145" s="15"/>
      <c r="K145" s="15"/>
      <c r="L145" s="15"/>
      <c r="M145" s="16"/>
      <c r="N145" s="16"/>
      <c r="O145" s="16"/>
    </row>
    <row r="146" spans="2:15" ht="17.45" customHeight="1" x14ac:dyDescent="0.2">
      <c r="B146" s="14"/>
      <c r="C146" s="14"/>
      <c r="D146" s="14"/>
      <c r="E146" s="14"/>
      <c r="F146" s="14"/>
      <c r="G146" s="15"/>
      <c r="H146" s="15"/>
      <c r="I146" s="15"/>
      <c r="J146" s="15"/>
      <c r="K146" s="15"/>
      <c r="L146" s="15"/>
      <c r="M146" s="16"/>
      <c r="N146" s="16"/>
      <c r="O146" s="16"/>
    </row>
    <row r="147" spans="2:15" ht="17.45" customHeight="1" x14ac:dyDescent="0.2">
      <c r="B147" s="14"/>
      <c r="C147" s="14"/>
      <c r="D147" s="14"/>
      <c r="E147" s="14"/>
      <c r="F147" s="14"/>
      <c r="G147" s="15"/>
      <c r="H147" s="15"/>
      <c r="I147" s="15"/>
      <c r="J147" s="15"/>
      <c r="K147" s="15"/>
      <c r="L147" s="15"/>
      <c r="M147" s="16"/>
      <c r="N147" s="16"/>
      <c r="O147" s="16"/>
    </row>
    <row r="148" spans="2:15" ht="17.45" customHeight="1" x14ac:dyDescent="0.2">
      <c r="B148" s="14"/>
      <c r="C148" s="14"/>
      <c r="D148" s="14"/>
      <c r="E148" s="14"/>
      <c r="F148" s="14"/>
      <c r="G148" s="15"/>
      <c r="H148" s="15"/>
      <c r="I148" s="15"/>
      <c r="J148" s="15"/>
      <c r="K148" s="15"/>
      <c r="L148" s="15"/>
      <c r="M148" s="16"/>
      <c r="N148" s="16"/>
      <c r="O148" s="16"/>
    </row>
    <row r="149" spans="2:15" ht="17.45" customHeight="1" x14ac:dyDescent="0.2">
      <c r="B149" s="14"/>
      <c r="C149" s="14"/>
      <c r="D149" s="14"/>
      <c r="E149" s="14"/>
      <c r="F149" s="14"/>
      <c r="G149" s="15"/>
      <c r="H149" s="15"/>
      <c r="I149" s="15"/>
      <c r="J149" s="15"/>
      <c r="K149" s="15"/>
      <c r="L149" s="15"/>
      <c r="M149" s="16"/>
      <c r="N149" s="16"/>
      <c r="O149" s="16"/>
    </row>
    <row r="150" spans="2:15" ht="17.45" customHeight="1" x14ac:dyDescent="0.2">
      <c r="B150" s="14"/>
      <c r="C150" s="14"/>
      <c r="D150" s="14"/>
      <c r="E150" s="14"/>
      <c r="F150" s="14"/>
      <c r="G150" s="15"/>
      <c r="H150" s="15"/>
      <c r="I150" s="15"/>
      <c r="J150" s="15"/>
      <c r="K150" s="15"/>
      <c r="L150" s="15"/>
      <c r="M150" s="16"/>
      <c r="N150" s="16"/>
      <c r="O150" s="16"/>
    </row>
    <row r="151" spans="2:15" ht="17.45" customHeight="1" x14ac:dyDescent="0.2">
      <c r="B151" s="14"/>
      <c r="C151" s="14"/>
      <c r="D151" s="14"/>
      <c r="E151" s="14"/>
      <c r="F151" s="14"/>
      <c r="G151" s="15"/>
      <c r="H151" s="15"/>
      <c r="I151" s="15"/>
      <c r="J151" s="15"/>
      <c r="K151" s="15"/>
      <c r="L151" s="15"/>
      <c r="M151" s="16"/>
      <c r="N151" s="16"/>
      <c r="O151" s="16"/>
    </row>
    <row r="152" spans="2:15" ht="17.45" customHeight="1" x14ac:dyDescent="0.2">
      <c r="B152" s="14"/>
      <c r="C152" s="14"/>
      <c r="D152" s="14"/>
      <c r="E152" s="14"/>
      <c r="F152" s="14"/>
      <c r="G152" s="15"/>
      <c r="H152" s="15"/>
      <c r="I152" s="15"/>
      <c r="J152" s="15"/>
      <c r="K152" s="15"/>
      <c r="L152" s="15"/>
      <c r="M152" s="16"/>
      <c r="N152" s="16"/>
      <c r="O152" s="16"/>
    </row>
    <row r="153" spans="2:15" ht="17.45" customHeight="1" x14ac:dyDescent="0.2">
      <c r="B153" s="14"/>
      <c r="C153" s="14"/>
      <c r="D153" s="14"/>
      <c r="E153" s="14"/>
      <c r="F153" s="14"/>
      <c r="G153" s="15"/>
      <c r="H153" s="15"/>
      <c r="I153" s="15"/>
      <c r="J153" s="15"/>
      <c r="K153" s="15"/>
      <c r="L153" s="15"/>
      <c r="M153" s="16"/>
      <c r="N153" s="16"/>
      <c r="O153" s="16"/>
    </row>
    <row r="154" spans="2:15" ht="17.45" customHeight="1" x14ac:dyDescent="0.2">
      <c r="B154" s="14"/>
      <c r="C154" s="14"/>
      <c r="D154" s="14"/>
      <c r="E154" s="14"/>
      <c r="F154" s="14"/>
      <c r="G154" s="15"/>
      <c r="H154" s="15"/>
      <c r="I154" s="15"/>
      <c r="J154" s="15"/>
      <c r="K154" s="15"/>
      <c r="L154" s="15"/>
      <c r="M154" s="16"/>
      <c r="N154" s="16"/>
      <c r="O154" s="16"/>
    </row>
    <row r="155" spans="2:15" ht="17.45" customHeight="1" x14ac:dyDescent="0.2">
      <c r="B155" s="14"/>
      <c r="C155" s="14"/>
      <c r="D155" s="14"/>
      <c r="E155" s="14"/>
      <c r="F155" s="14"/>
      <c r="G155" s="15"/>
      <c r="H155" s="15"/>
      <c r="I155" s="15"/>
      <c r="J155" s="15"/>
      <c r="K155" s="15"/>
      <c r="L155" s="15"/>
      <c r="M155" s="16"/>
      <c r="N155" s="16"/>
      <c r="O155" s="16"/>
    </row>
    <row r="156" spans="2:15" ht="17.45" customHeight="1" x14ac:dyDescent="0.2">
      <c r="B156" s="14"/>
      <c r="C156" s="14"/>
      <c r="D156" s="14"/>
      <c r="E156" s="14"/>
      <c r="F156" s="14"/>
      <c r="G156" s="15"/>
      <c r="H156" s="15"/>
      <c r="I156" s="15"/>
      <c r="J156" s="15"/>
      <c r="K156" s="15"/>
      <c r="L156" s="15"/>
      <c r="M156" s="16"/>
      <c r="N156" s="16"/>
      <c r="O156" s="16"/>
    </row>
    <row r="157" spans="2:15" ht="17.45" customHeight="1" x14ac:dyDescent="0.2">
      <c r="B157" s="14"/>
      <c r="C157" s="14"/>
      <c r="D157" s="14"/>
      <c r="E157" s="14"/>
      <c r="F157" s="14"/>
      <c r="G157" s="15"/>
      <c r="H157" s="15"/>
      <c r="I157" s="15"/>
      <c r="J157" s="15"/>
      <c r="K157" s="15"/>
      <c r="L157" s="15"/>
      <c r="M157" s="16"/>
      <c r="N157" s="16"/>
      <c r="O157" s="16"/>
    </row>
    <row r="158" spans="2:15" ht="17.45" customHeight="1" x14ac:dyDescent="0.2">
      <c r="B158" s="14"/>
      <c r="C158" s="14"/>
      <c r="D158" s="14"/>
      <c r="E158" s="14"/>
      <c r="F158" s="14"/>
      <c r="G158" s="15"/>
      <c r="H158" s="15"/>
      <c r="I158" s="15"/>
      <c r="J158" s="15"/>
      <c r="K158" s="15"/>
      <c r="L158" s="15"/>
      <c r="M158" s="16"/>
      <c r="N158" s="16"/>
      <c r="O158" s="16"/>
    </row>
    <row r="159" spans="2:15" ht="17.45" customHeight="1" x14ac:dyDescent="0.2">
      <c r="B159" s="14"/>
      <c r="C159" s="14"/>
      <c r="D159" s="14"/>
      <c r="E159" s="14"/>
      <c r="F159" s="14"/>
      <c r="G159" s="15"/>
      <c r="H159" s="15"/>
      <c r="I159" s="15"/>
      <c r="J159" s="15"/>
      <c r="K159" s="15"/>
      <c r="L159" s="15"/>
      <c r="M159" s="16"/>
      <c r="N159" s="16"/>
      <c r="O159" s="16"/>
    </row>
    <row r="160" spans="2:15" ht="17.45" customHeight="1" x14ac:dyDescent="0.2">
      <c r="B160" s="14"/>
      <c r="C160" s="14"/>
      <c r="D160" s="14"/>
      <c r="E160" s="14"/>
      <c r="F160" s="14"/>
      <c r="G160" s="15"/>
      <c r="H160" s="15"/>
      <c r="I160" s="15"/>
      <c r="J160" s="15"/>
      <c r="K160" s="15"/>
      <c r="L160" s="15"/>
      <c r="M160" s="16"/>
      <c r="N160" s="16"/>
      <c r="O160" s="16"/>
    </row>
    <row r="161" spans="2:15" ht="17.45" customHeight="1" x14ac:dyDescent="0.2">
      <c r="B161" s="14"/>
      <c r="C161" s="14"/>
      <c r="D161" s="14"/>
      <c r="E161" s="14"/>
      <c r="F161" s="14"/>
      <c r="G161" s="15"/>
      <c r="H161" s="15"/>
      <c r="I161" s="15"/>
      <c r="J161" s="15"/>
      <c r="K161" s="15"/>
      <c r="L161" s="15"/>
      <c r="M161" s="16"/>
      <c r="N161" s="16"/>
      <c r="O161" s="16"/>
    </row>
    <row r="162" spans="2:15" ht="17.45" customHeight="1" x14ac:dyDescent="0.2">
      <c r="B162" s="14"/>
      <c r="C162" s="14"/>
      <c r="D162" s="14"/>
      <c r="E162" s="14"/>
      <c r="F162" s="14"/>
      <c r="G162" s="15"/>
      <c r="H162" s="15"/>
      <c r="I162" s="15"/>
      <c r="J162" s="15"/>
      <c r="K162" s="15"/>
      <c r="L162" s="15"/>
      <c r="M162" s="16"/>
      <c r="N162" s="16"/>
      <c r="O162" s="16"/>
    </row>
  </sheetData>
  <autoFilter ref="A1:WVW80"/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topLeftCell="A49" workbookViewId="0">
      <selection activeCell="K2" sqref="K2"/>
    </sheetView>
  </sheetViews>
  <sheetFormatPr baseColWidth="10" defaultRowHeight="12.75" x14ac:dyDescent="0.2"/>
  <cols>
    <col min="1" max="1" width="17.7109375" style="13" bestFit="1" customWidth="1"/>
    <col min="2" max="2" width="4.85546875" style="13" bestFit="1" customWidth="1"/>
    <col min="3" max="3" width="5.28515625" style="13" bestFit="1" customWidth="1"/>
    <col min="4" max="4" width="2.85546875" style="13" customWidth="1"/>
    <col min="5" max="5" width="4.85546875" style="13" bestFit="1" customWidth="1"/>
    <col min="6" max="6" width="4.42578125" style="13" bestFit="1" customWidth="1"/>
    <col min="7" max="7" width="9" style="13" bestFit="1" customWidth="1"/>
    <col min="8" max="8" width="8.7109375" style="13" bestFit="1" customWidth="1"/>
    <col min="9" max="12" width="9" style="13" bestFit="1" customWidth="1"/>
    <col min="13" max="256" width="11.42578125" style="13"/>
    <col min="257" max="257" width="17.7109375" style="13" bestFit="1" customWidth="1"/>
    <col min="258" max="258" width="4.85546875" style="13" bestFit="1" customWidth="1"/>
    <col min="259" max="259" width="5.28515625" style="13" bestFit="1" customWidth="1"/>
    <col min="260" max="260" width="2.85546875" style="13" customWidth="1"/>
    <col min="261" max="261" width="4.85546875" style="13" bestFit="1" customWidth="1"/>
    <col min="262" max="262" width="4.42578125" style="13" bestFit="1" customWidth="1"/>
    <col min="263" max="263" width="9" style="13" bestFit="1" customWidth="1"/>
    <col min="264" max="264" width="8.7109375" style="13" bestFit="1" customWidth="1"/>
    <col min="265" max="268" width="9" style="13" bestFit="1" customWidth="1"/>
    <col min="269" max="512" width="11.42578125" style="13"/>
    <col min="513" max="513" width="17.7109375" style="13" bestFit="1" customWidth="1"/>
    <col min="514" max="514" width="4.85546875" style="13" bestFit="1" customWidth="1"/>
    <col min="515" max="515" width="5.28515625" style="13" bestFit="1" customWidth="1"/>
    <col min="516" max="516" width="2.85546875" style="13" customWidth="1"/>
    <col min="517" max="517" width="4.85546875" style="13" bestFit="1" customWidth="1"/>
    <col min="518" max="518" width="4.42578125" style="13" bestFit="1" customWidth="1"/>
    <col min="519" max="519" width="9" style="13" bestFit="1" customWidth="1"/>
    <col min="520" max="520" width="8.7109375" style="13" bestFit="1" customWidth="1"/>
    <col min="521" max="524" width="9" style="13" bestFit="1" customWidth="1"/>
    <col min="525" max="768" width="11.42578125" style="13"/>
    <col min="769" max="769" width="17.7109375" style="13" bestFit="1" customWidth="1"/>
    <col min="770" max="770" width="4.85546875" style="13" bestFit="1" customWidth="1"/>
    <col min="771" max="771" width="5.28515625" style="13" bestFit="1" customWidth="1"/>
    <col min="772" max="772" width="2.85546875" style="13" customWidth="1"/>
    <col min="773" max="773" width="4.85546875" style="13" bestFit="1" customWidth="1"/>
    <col min="774" max="774" width="4.42578125" style="13" bestFit="1" customWidth="1"/>
    <col min="775" max="775" width="9" style="13" bestFit="1" customWidth="1"/>
    <col min="776" max="776" width="8.7109375" style="13" bestFit="1" customWidth="1"/>
    <col min="777" max="780" width="9" style="13" bestFit="1" customWidth="1"/>
    <col min="781" max="1024" width="11.42578125" style="13"/>
    <col min="1025" max="1025" width="17.7109375" style="13" bestFit="1" customWidth="1"/>
    <col min="1026" max="1026" width="4.85546875" style="13" bestFit="1" customWidth="1"/>
    <col min="1027" max="1027" width="5.28515625" style="13" bestFit="1" customWidth="1"/>
    <col min="1028" max="1028" width="2.85546875" style="13" customWidth="1"/>
    <col min="1029" max="1029" width="4.85546875" style="13" bestFit="1" customWidth="1"/>
    <col min="1030" max="1030" width="4.42578125" style="13" bestFit="1" customWidth="1"/>
    <col min="1031" max="1031" width="9" style="13" bestFit="1" customWidth="1"/>
    <col min="1032" max="1032" width="8.7109375" style="13" bestFit="1" customWidth="1"/>
    <col min="1033" max="1036" width="9" style="13" bestFit="1" customWidth="1"/>
    <col min="1037" max="1280" width="11.42578125" style="13"/>
    <col min="1281" max="1281" width="17.7109375" style="13" bestFit="1" customWidth="1"/>
    <col min="1282" max="1282" width="4.85546875" style="13" bestFit="1" customWidth="1"/>
    <col min="1283" max="1283" width="5.28515625" style="13" bestFit="1" customWidth="1"/>
    <col min="1284" max="1284" width="2.85546875" style="13" customWidth="1"/>
    <col min="1285" max="1285" width="4.85546875" style="13" bestFit="1" customWidth="1"/>
    <col min="1286" max="1286" width="4.42578125" style="13" bestFit="1" customWidth="1"/>
    <col min="1287" max="1287" width="9" style="13" bestFit="1" customWidth="1"/>
    <col min="1288" max="1288" width="8.7109375" style="13" bestFit="1" customWidth="1"/>
    <col min="1289" max="1292" width="9" style="13" bestFit="1" customWidth="1"/>
    <col min="1293" max="1536" width="11.42578125" style="13"/>
    <col min="1537" max="1537" width="17.7109375" style="13" bestFit="1" customWidth="1"/>
    <col min="1538" max="1538" width="4.85546875" style="13" bestFit="1" customWidth="1"/>
    <col min="1539" max="1539" width="5.28515625" style="13" bestFit="1" customWidth="1"/>
    <col min="1540" max="1540" width="2.85546875" style="13" customWidth="1"/>
    <col min="1541" max="1541" width="4.85546875" style="13" bestFit="1" customWidth="1"/>
    <col min="1542" max="1542" width="4.42578125" style="13" bestFit="1" customWidth="1"/>
    <col min="1543" max="1543" width="9" style="13" bestFit="1" customWidth="1"/>
    <col min="1544" max="1544" width="8.7109375" style="13" bestFit="1" customWidth="1"/>
    <col min="1545" max="1548" width="9" style="13" bestFit="1" customWidth="1"/>
    <col min="1549" max="1792" width="11.42578125" style="13"/>
    <col min="1793" max="1793" width="17.7109375" style="13" bestFit="1" customWidth="1"/>
    <col min="1794" max="1794" width="4.85546875" style="13" bestFit="1" customWidth="1"/>
    <col min="1795" max="1795" width="5.28515625" style="13" bestFit="1" customWidth="1"/>
    <col min="1796" max="1796" width="2.85546875" style="13" customWidth="1"/>
    <col min="1797" max="1797" width="4.85546875" style="13" bestFit="1" customWidth="1"/>
    <col min="1798" max="1798" width="4.42578125" style="13" bestFit="1" customWidth="1"/>
    <col min="1799" max="1799" width="9" style="13" bestFit="1" customWidth="1"/>
    <col min="1800" max="1800" width="8.7109375" style="13" bestFit="1" customWidth="1"/>
    <col min="1801" max="1804" width="9" style="13" bestFit="1" customWidth="1"/>
    <col min="1805" max="2048" width="11.42578125" style="13"/>
    <col min="2049" max="2049" width="17.7109375" style="13" bestFit="1" customWidth="1"/>
    <col min="2050" max="2050" width="4.85546875" style="13" bestFit="1" customWidth="1"/>
    <col min="2051" max="2051" width="5.28515625" style="13" bestFit="1" customWidth="1"/>
    <col min="2052" max="2052" width="2.85546875" style="13" customWidth="1"/>
    <col min="2053" max="2053" width="4.85546875" style="13" bestFit="1" customWidth="1"/>
    <col min="2054" max="2054" width="4.42578125" style="13" bestFit="1" customWidth="1"/>
    <col min="2055" max="2055" width="9" style="13" bestFit="1" customWidth="1"/>
    <col min="2056" max="2056" width="8.7109375" style="13" bestFit="1" customWidth="1"/>
    <col min="2057" max="2060" width="9" style="13" bestFit="1" customWidth="1"/>
    <col min="2061" max="2304" width="11.42578125" style="13"/>
    <col min="2305" max="2305" width="17.7109375" style="13" bestFit="1" customWidth="1"/>
    <col min="2306" max="2306" width="4.85546875" style="13" bestFit="1" customWidth="1"/>
    <col min="2307" max="2307" width="5.28515625" style="13" bestFit="1" customWidth="1"/>
    <col min="2308" max="2308" width="2.85546875" style="13" customWidth="1"/>
    <col min="2309" max="2309" width="4.85546875" style="13" bestFit="1" customWidth="1"/>
    <col min="2310" max="2310" width="4.42578125" style="13" bestFit="1" customWidth="1"/>
    <col min="2311" max="2311" width="9" style="13" bestFit="1" customWidth="1"/>
    <col min="2312" max="2312" width="8.7109375" style="13" bestFit="1" customWidth="1"/>
    <col min="2313" max="2316" width="9" style="13" bestFit="1" customWidth="1"/>
    <col min="2317" max="2560" width="11.42578125" style="13"/>
    <col min="2561" max="2561" width="17.7109375" style="13" bestFit="1" customWidth="1"/>
    <col min="2562" max="2562" width="4.85546875" style="13" bestFit="1" customWidth="1"/>
    <col min="2563" max="2563" width="5.28515625" style="13" bestFit="1" customWidth="1"/>
    <col min="2564" max="2564" width="2.85546875" style="13" customWidth="1"/>
    <col min="2565" max="2565" width="4.85546875" style="13" bestFit="1" customWidth="1"/>
    <col min="2566" max="2566" width="4.42578125" style="13" bestFit="1" customWidth="1"/>
    <col min="2567" max="2567" width="9" style="13" bestFit="1" customWidth="1"/>
    <col min="2568" max="2568" width="8.7109375" style="13" bestFit="1" customWidth="1"/>
    <col min="2569" max="2572" width="9" style="13" bestFit="1" customWidth="1"/>
    <col min="2573" max="2816" width="11.42578125" style="13"/>
    <col min="2817" max="2817" width="17.7109375" style="13" bestFit="1" customWidth="1"/>
    <col min="2818" max="2818" width="4.85546875" style="13" bestFit="1" customWidth="1"/>
    <col min="2819" max="2819" width="5.28515625" style="13" bestFit="1" customWidth="1"/>
    <col min="2820" max="2820" width="2.85546875" style="13" customWidth="1"/>
    <col min="2821" max="2821" width="4.85546875" style="13" bestFit="1" customWidth="1"/>
    <col min="2822" max="2822" width="4.42578125" style="13" bestFit="1" customWidth="1"/>
    <col min="2823" max="2823" width="9" style="13" bestFit="1" customWidth="1"/>
    <col min="2824" max="2824" width="8.7109375" style="13" bestFit="1" customWidth="1"/>
    <col min="2825" max="2828" width="9" style="13" bestFit="1" customWidth="1"/>
    <col min="2829" max="3072" width="11.42578125" style="13"/>
    <col min="3073" max="3073" width="17.7109375" style="13" bestFit="1" customWidth="1"/>
    <col min="3074" max="3074" width="4.85546875" style="13" bestFit="1" customWidth="1"/>
    <col min="3075" max="3075" width="5.28515625" style="13" bestFit="1" customWidth="1"/>
    <col min="3076" max="3076" width="2.85546875" style="13" customWidth="1"/>
    <col min="3077" max="3077" width="4.85546875" style="13" bestFit="1" customWidth="1"/>
    <col min="3078" max="3078" width="4.42578125" style="13" bestFit="1" customWidth="1"/>
    <col min="3079" max="3079" width="9" style="13" bestFit="1" customWidth="1"/>
    <col min="3080" max="3080" width="8.7109375" style="13" bestFit="1" customWidth="1"/>
    <col min="3081" max="3084" width="9" style="13" bestFit="1" customWidth="1"/>
    <col min="3085" max="3328" width="11.42578125" style="13"/>
    <col min="3329" max="3329" width="17.7109375" style="13" bestFit="1" customWidth="1"/>
    <col min="3330" max="3330" width="4.85546875" style="13" bestFit="1" customWidth="1"/>
    <col min="3331" max="3331" width="5.28515625" style="13" bestFit="1" customWidth="1"/>
    <col min="3332" max="3332" width="2.85546875" style="13" customWidth="1"/>
    <col min="3333" max="3333" width="4.85546875" style="13" bestFit="1" customWidth="1"/>
    <col min="3334" max="3334" width="4.42578125" style="13" bestFit="1" customWidth="1"/>
    <col min="3335" max="3335" width="9" style="13" bestFit="1" customWidth="1"/>
    <col min="3336" max="3336" width="8.7109375" style="13" bestFit="1" customWidth="1"/>
    <col min="3337" max="3340" width="9" style="13" bestFit="1" customWidth="1"/>
    <col min="3341" max="3584" width="11.42578125" style="13"/>
    <col min="3585" max="3585" width="17.7109375" style="13" bestFit="1" customWidth="1"/>
    <col min="3586" max="3586" width="4.85546875" style="13" bestFit="1" customWidth="1"/>
    <col min="3587" max="3587" width="5.28515625" style="13" bestFit="1" customWidth="1"/>
    <col min="3588" max="3588" width="2.85546875" style="13" customWidth="1"/>
    <col min="3589" max="3589" width="4.85546875" style="13" bestFit="1" customWidth="1"/>
    <col min="3590" max="3590" width="4.42578125" style="13" bestFit="1" customWidth="1"/>
    <col min="3591" max="3591" width="9" style="13" bestFit="1" customWidth="1"/>
    <col min="3592" max="3592" width="8.7109375" style="13" bestFit="1" customWidth="1"/>
    <col min="3593" max="3596" width="9" style="13" bestFit="1" customWidth="1"/>
    <col min="3597" max="3840" width="11.42578125" style="13"/>
    <col min="3841" max="3841" width="17.7109375" style="13" bestFit="1" customWidth="1"/>
    <col min="3842" max="3842" width="4.85546875" style="13" bestFit="1" customWidth="1"/>
    <col min="3843" max="3843" width="5.28515625" style="13" bestFit="1" customWidth="1"/>
    <col min="3844" max="3844" width="2.85546875" style="13" customWidth="1"/>
    <col min="3845" max="3845" width="4.85546875" style="13" bestFit="1" customWidth="1"/>
    <col min="3846" max="3846" width="4.42578125" style="13" bestFit="1" customWidth="1"/>
    <col min="3847" max="3847" width="9" style="13" bestFit="1" customWidth="1"/>
    <col min="3848" max="3848" width="8.7109375" style="13" bestFit="1" customWidth="1"/>
    <col min="3849" max="3852" width="9" style="13" bestFit="1" customWidth="1"/>
    <col min="3853" max="4096" width="11.42578125" style="13"/>
    <col min="4097" max="4097" width="17.7109375" style="13" bestFit="1" customWidth="1"/>
    <col min="4098" max="4098" width="4.85546875" style="13" bestFit="1" customWidth="1"/>
    <col min="4099" max="4099" width="5.28515625" style="13" bestFit="1" customWidth="1"/>
    <col min="4100" max="4100" width="2.85546875" style="13" customWidth="1"/>
    <col min="4101" max="4101" width="4.85546875" style="13" bestFit="1" customWidth="1"/>
    <col min="4102" max="4102" width="4.42578125" style="13" bestFit="1" customWidth="1"/>
    <col min="4103" max="4103" width="9" style="13" bestFit="1" customWidth="1"/>
    <col min="4104" max="4104" width="8.7109375" style="13" bestFit="1" customWidth="1"/>
    <col min="4105" max="4108" width="9" style="13" bestFit="1" customWidth="1"/>
    <col min="4109" max="4352" width="11.42578125" style="13"/>
    <col min="4353" max="4353" width="17.7109375" style="13" bestFit="1" customWidth="1"/>
    <col min="4354" max="4354" width="4.85546875" style="13" bestFit="1" customWidth="1"/>
    <col min="4355" max="4355" width="5.28515625" style="13" bestFit="1" customWidth="1"/>
    <col min="4356" max="4356" width="2.85546875" style="13" customWidth="1"/>
    <col min="4357" max="4357" width="4.85546875" style="13" bestFit="1" customWidth="1"/>
    <col min="4358" max="4358" width="4.42578125" style="13" bestFit="1" customWidth="1"/>
    <col min="4359" max="4359" width="9" style="13" bestFit="1" customWidth="1"/>
    <col min="4360" max="4360" width="8.7109375" style="13" bestFit="1" customWidth="1"/>
    <col min="4361" max="4364" width="9" style="13" bestFit="1" customWidth="1"/>
    <col min="4365" max="4608" width="11.42578125" style="13"/>
    <col min="4609" max="4609" width="17.7109375" style="13" bestFit="1" customWidth="1"/>
    <col min="4610" max="4610" width="4.85546875" style="13" bestFit="1" customWidth="1"/>
    <col min="4611" max="4611" width="5.28515625" style="13" bestFit="1" customWidth="1"/>
    <col min="4612" max="4612" width="2.85546875" style="13" customWidth="1"/>
    <col min="4613" max="4613" width="4.85546875" style="13" bestFit="1" customWidth="1"/>
    <col min="4614" max="4614" width="4.42578125" style="13" bestFit="1" customWidth="1"/>
    <col min="4615" max="4615" width="9" style="13" bestFit="1" customWidth="1"/>
    <col min="4616" max="4616" width="8.7109375" style="13" bestFit="1" customWidth="1"/>
    <col min="4617" max="4620" width="9" style="13" bestFit="1" customWidth="1"/>
    <col min="4621" max="4864" width="11.42578125" style="13"/>
    <col min="4865" max="4865" width="17.7109375" style="13" bestFit="1" customWidth="1"/>
    <col min="4866" max="4866" width="4.85546875" style="13" bestFit="1" customWidth="1"/>
    <col min="4867" max="4867" width="5.28515625" style="13" bestFit="1" customWidth="1"/>
    <col min="4868" max="4868" width="2.85546875" style="13" customWidth="1"/>
    <col min="4869" max="4869" width="4.85546875" style="13" bestFit="1" customWidth="1"/>
    <col min="4870" max="4870" width="4.42578125" style="13" bestFit="1" customWidth="1"/>
    <col min="4871" max="4871" width="9" style="13" bestFit="1" customWidth="1"/>
    <col min="4872" max="4872" width="8.7109375" style="13" bestFit="1" customWidth="1"/>
    <col min="4873" max="4876" width="9" style="13" bestFit="1" customWidth="1"/>
    <col min="4877" max="5120" width="11.42578125" style="13"/>
    <col min="5121" max="5121" width="17.7109375" style="13" bestFit="1" customWidth="1"/>
    <col min="5122" max="5122" width="4.85546875" style="13" bestFit="1" customWidth="1"/>
    <col min="5123" max="5123" width="5.28515625" style="13" bestFit="1" customWidth="1"/>
    <col min="5124" max="5124" width="2.85546875" style="13" customWidth="1"/>
    <col min="5125" max="5125" width="4.85546875" style="13" bestFit="1" customWidth="1"/>
    <col min="5126" max="5126" width="4.42578125" style="13" bestFit="1" customWidth="1"/>
    <col min="5127" max="5127" width="9" style="13" bestFit="1" customWidth="1"/>
    <col min="5128" max="5128" width="8.7109375" style="13" bestFit="1" customWidth="1"/>
    <col min="5129" max="5132" width="9" style="13" bestFit="1" customWidth="1"/>
    <col min="5133" max="5376" width="11.42578125" style="13"/>
    <col min="5377" max="5377" width="17.7109375" style="13" bestFit="1" customWidth="1"/>
    <col min="5378" max="5378" width="4.85546875" style="13" bestFit="1" customWidth="1"/>
    <col min="5379" max="5379" width="5.28515625" style="13" bestFit="1" customWidth="1"/>
    <col min="5380" max="5380" width="2.85546875" style="13" customWidth="1"/>
    <col min="5381" max="5381" width="4.85546875" style="13" bestFit="1" customWidth="1"/>
    <col min="5382" max="5382" width="4.42578125" style="13" bestFit="1" customWidth="1"/>
    <col min="5383" max="5383" width="9" style="13" bestFit="1" customWidth="1"/>
    <col min="5384" max="5384" width="8.7109375" style="13" bestFit="1" customWidth="1"/>
    <col min="5385" max="5388" width="9" style="13" bestFit="1" customWidth="1"/>
    <col min="5389" max="5632" width="11.42578125" style="13"/>
    <col min="5633" max="5633" width="17.7109375" style="13" bestFit="1" customWidth="1"/>
    <col min="5634" max="5634" width="4.85546875" style="13" bestFit="1" customWidth="1"/>
    <col min="5635" max="5635" width="5.28515625" style="13" bestFit="1" customWidth="1"/>
    <col min="5636" max="5636" width="2.85546875" style="13" customWidth="1"/>
    <col min="5637" max="5637" width="4.85546875" style="13" bestFit="1" customWidth="1"/>
    <col min="5638" max="5638" width="4.42578125" style="13" bestFit="1" customWidth="1"/>
    <col min="5639" max="5639" width="9" style="13" bestFit="1" customWidth="1"/>
    <col min="5640" max="5640" width="8.7109375" style="13" bestFit="1" customWidth="1"/>
    <col min="5641" max="5644" width="9" style="13" bestFit="1" customWidth="1"/>
    <col min="5645" max="5888" width="11.42578125" style="13"/>
    <col min="5889" max="5889" width="17.7109375" style="13" bestFit="1" customWidth="1"/>
    <col min="5890" max="5890" width="4.85546875" style="13" bestFit="1" customWidth="1"/>
    <col min="5891" max="5891" width="5.28515625" style="13" bestFit="1" customWidth="1"/>
    <col min="5892" max="5892" width="2.85546875" style="13" customWidth="1"/>
    <col min="5893" max="5893" width="4.85546875" style="13" bestFit="1" customWidth="1"/>
    <col min="5894" max="5894" width="4.42578125" style="13" bestFit="1" customWidth="1"/>
    <col min="5895" max="5895" width="9" style="13" bestFit="1" customWidth="1"/>
    <col min="5896" max="5896" width="8.7109375" style="13" bestFit="1" customWidth="1"/>
    <col min="5897" max="5900" width="9" style="13" bestFit="1" customWidth="1"/>
    <col min="5901" max="6144" width="11.42578125" style="13"/>
    <col min="6145" max="6145" width="17.7109375" style="13" bestFit="1" customWidth="1"/>
    <col min="6146" max="6146" width="4.85546875" style="13" bestFit="1" customWidth="1"/>
    <col min="6147" max="6147" width="5.28515625" style="13" bestFit="1" customWidth="1"/>
    <col min="6148" max="6148" width="2.85546875" style="13" customWidth="1"/>
    <col min="6149" max="6149" width="4.85546875" style="13" bestFit="1" customWidth="1"/>
    <col min="6150" max="6150" width="4.42578125" style="13" bestFit="1" customWidth="1"/>
    <col min="6151" max="6151" width="9" style="13" bestFit="1" customWidth="1"/>
    <col min="6152" max="6152" width="8.7109375" style="13" bestFit="1" customWidth="1"/>
    <col min="6153" max="6156" width="9" style="13" bestFit="1" customWidth="1"/>
    <col min="6157" max="6400" width="11.42578125" style="13"/>
    <col min="6401" max="6401" width="17.7109375" style="13" bestFit="1" customWidth="1"/>
    <col min="6402" max="6402" width="4.85546875" style="13" bestFit="1" customWidth="1"/>
    <col min="6403" max="6403" width="5.28515625" style="13" bestFit="1" customWidth="1"/>
    <col min="6404" max="6404" width="2.85546875" style="13" customWidth="1"/>
    <col min="6405" max="6405" width="4.85546875" style="13" bestFit="1" customWidth="1"/>
    <col min="6406" max="6406" width="4.42578125" style="13" bestFit="1" customWidth="1"/>
    <col min="6407" max="6407" width="9" style="13" bestFit="1" customWidth="1"/>
    <col min="6408" max="6408" width="8.7109375" style="13" bestFit="1" customWidth="1"/>
    <col min="6409" max="6412" width="9" style="13" bestFit="1" customWidth="1"/>
    <col min="6413" max="6656" width="11.42578125" style="13"/>
    <col min="6657" max="6657" width="17.7109375" style="13" bestFit="1" customWidth="1"/>
    <col min="6658" max="6658" width="4.85546875" style="13" bestFit="1" customWidth="1"/>
    <col min="6659" max="6659" width="5.28515625" style="13" bestFit="1" customWidth="1"/>
    <col min="6660" max="6660" width="2.85546875" style="13" customWidth="1"/>
    <col min="6661" max="6661" width="4.85546875" style="13" bestFit="1" customWidth="1"/>
    <col min="6662" max="6662" width="4.42578125" style="13" bestFit="1" customWidth="1"/>
    <col min="6663" max="6663" width="9" style="13" bestFit="1" customWidth="1"/>
    <col min="6664" max="6664" width="8.7109375" style="13" bestFit="1" customWidth="1"/>
    <col min="6665" max="6668" width="9" style="13" bestFit="1" customWidth="1"/>
    <col min="6669" max="6912" width="11.42578125" style="13"/>
    <col min="6913" max="6913" width="17.7109375" style="13" bestFit="1" customWidth="1"/>
    <col min="6914" max="6914" width="4.85546875" style="13" bestFit="1" customWidth="1"/>
    <col min="6915" max="6915" width="5.28515625" style="13" bestFit="1" customWidth="1"/>
    <col min="6916" max="6916" width="2.85546875" style="13" customWidth="1"/>
    <col min="6917" max="6917" width="4.85546875" style="13" bestFit="1" customWidth="1"/>
    <col min="6918" max="6918" width="4.42578125" style="13" bestFit="1" customWidth="1"/>
    <col min="6919" max="6919" width="9" style="13" bestFit="1" customWidth="1"/>
    <col min="6920" max="6920" width="8.7109375" style="13" bestFit="1" customWidth="1"/>
    <col min="6921" max="6924" width="9" style="13" bestFit="1" customWidth="1"/>
    <col min="6925" max="7168" width="11.42578125" style="13"/>
    <col min="7169" max="7169" width="17.7109375" style="13" bestFit="1" customWidth="1"/>
    <col min="7170" max="7170" width="4.85546875" style="13" bestFit="1" customWidth="1"/>
    <col min="7171" max="7171" width="5.28515625" style="13" bestFit="1" customWidth="1"/>
    <col min="7172" max="7172" width="2.85546875" style="13" customWidth="1"/>
    <col min="7173" max="7173" width="4.85546875" style="13" bestFit="1" customWidth="1"/>
    <col min="7174" max="7174" width="4.42578125" style="13" bestFit="1" customWidth="1"/>
    <col min="7175" max="7175" width="9" style="13" bestFit="1" customWidth="1"/>
    <col min="7176" max="7176" width="8.7109375" style="13" bestFit="1" customWidth="1"/>
    <col min="7177" max="7180" width="9" style="13" bestFit="1" customWidth="1"/>
    <col min="7181" max="7424" width="11.42578125" style="13"/>
    <col min="7425" max="7425" width="17.7109375" style="13" bestFit="1" customWidth="1"/>
    <col min="7426" max="7426" width="4.85546875" style="13" bestFit="1" customWidth="1"/>
    <col min="7427" max="7427" width="5.28515625" style="13" bestFit="1" customWidth="1"/>
    <col min="7428" max="7428" width="2.85546875" style="13" customWidth="1"/>
    <col min="7429" max="7429" width="4.85546875" style="13" bestFit="1" customWidth="1"/>
    <col min="7430" max="7430" width="4.42578125" style="13" bestFit="1" customWidth="1"/>
    <col min="7431" max="7431" width="9" style="13" bestFit="1" customWidth="1"/>
    <col min="7432" max="7432" width="8.7109375" style="13" bestFit="1" customWidth="1"/>
    <col min="7433" max="7436" width="9" style="13" bestFit="1" customWidth="1"/>
    <col min="7437" max="7680" width="11.42578125" style="13"/>
    <col min="7681" max="7681" width="17.7109375" style="13" bestFit="1" customWidth="1"/>
    <col min="7682" max="7682" width="4.85546875" style="13" bestFit="1" customWidth="1"/>
    <col min="7683" max="7683" width="5.28515625" style="13" bestFit="1" customWidth="1"/>
    <col min="7684" max="7684" width="2.85546875" style="13" customWidth="1"/>
    <col min="7685" max="7685" width="4.85546875" style="13" bestFit="1" customWidth="1"/>
    <col min="7686" max="7686" width="4.42578125" style="13" bestFit="1" customWidth="1"/>
    <col min="7687" max="7687" width="9" style="13" bestFit="1" customWidth="1"/>
    <col min="7688" max="7688" width="8.7109375" style="13" bestFit="1" customWidth="1"/>
    <col min="7689" max="7692" width="9" style="13" bestFit="1" customWidth="1"/>
    <col min="7693" max="7936" width="11.42578125" style="13"/>
    <col min="7937" max="7937" width="17.7109375" style="13" bestFit="1" customWidth="1"/>
    <col min="7938" max="7938" width="4.85546875" style="13" bestFit="1" customWidth="1"/>
    <col min="7939" max="7939" width="5.28515625" style="13" bestFit="1" customWidth="1"/>
    <col min="7940" max="7940" width="2.85546875" style="13" customWidth="1"/>
    <col min="7941" max="7941" width="4.85546875" style="13" bestFit="1" customWidth="1"/>
    <col min="7942" max="7942" width="4.42578125" style="13" bestFit="1" customWidth="1"/>
    <col min="7943" max="7943" width="9" style="13" bestFit="1" customWidth="1"/>
    <col min="7944" max="7944" width="8.7109375" style="13" bestFit="1" customWidth="1"/>
    <col min="7945" max="7948" width="9" style="13" bestFit="1" customWidth="1"/>
    <col min="7949" max="8192" width="11.42578125" style="13"/>
    <col min="8193" max="8193" width="17.7109375" style="13" bestFit="1" customWidth="1"/>
    <col min="8194" max="8194" width="4.85546875" style="13" bestFit="1" customWidth="1"/>
    <col min="8195" max="8195" width="5.28515625" style="13" bestFit="1" customWidth="1"/>
    <col min="8196" max="8196" width="2.85546875" style="13" customWidth="1"/>
    <col min="8197" max="8197" width="4.85546875" style="13" bestFit="1" customWidth="1"/>
    <col min="8198" max="8198" width="4.42578125" style="13" bestFit="1" customWidth="1"/>
    <col min="8199" max="8199" width="9" style="13" bestFit="1" customWidth="1"/>
    <col min="8200" max="8200" width="8.7109375" style="13" bestFit="1" customWidth="1"/>
    <col min="8201" max="8204" width="9" style="13" bestFit="1" customWidth="1"/>
    <col min="8205" max="8448" width="11.42578125" style="13"/>
    <col min="8449" max="8449" width="17.7109375" style="13" bestFit="1" customWidth="1"/>
    <col min="8450" max="8450" width="4.85546875" style="13" bestFit="1" customWidth="1"/>
    <col min="8451" max="8451" width="5.28515625" style="13" bestFit="1" customWidth="1"/>
    <col min="8452" max="8452" width="2.85546875" style="13" customWidth="1"/>
    <col min="8453" max="8453" width="4.85546875" style="13" bestFit="1" customWidth="1"/>
    <col min="8454" max="8454" width="4.42578125" style="13" bestFit="1" customWidth="1"/>
    <col min="8455" max="8455" width="9" style="13" bestFit="1" customWidth="1"/>
    <col min="8456" max="8456" width="8.7109375" style="13" bestFit="1" customWidth="1"/>
    <col min="8457" max="8460" width="9" style="13" bestFit="1" customWidth="1"/>
    <col min="8461" max="8704" width="11.42578125" style="13"/>
    <col min="8705" max="8705" width="17.7109375" style="13" bestFit="1" customWidth="1"/>
    <col min="8706" max="8706" width="4.85546875" style="13" bestFit="1" customWidth="1"/>
    <col min="8707" max="8707" width="5.28515625" style="13" bestFit="1" customWidth="1"/>
    <col min="8708" max="8708" width="2.85546875" style="13" customWidth="1"/>
    <col min="8709" max="8709" width="4.85546875" style="13" bestFit="1" customWidth="1"/>
    <col min="8710" max="8710" width="4.42578125" style="13" bestFit="1" customWidth="1"/>
    <col min="8711" max="8711" width="9" style="13" bestFit="1" customWidth="1"/>
    <col min="8712" max="8712" width="8.7109375" style="13" bestFit="1" customWidth="1"/>
    <col min="8713" max="8716" width="9" style="13" bestFit="1" customWidth="1"/>
    <col min="8717" max="8960" width="11.42578125" style="13"/>
    <col min="8961" max="8961" width="17.7109375" style="13" bestFit="1" customWidth="1"/>
    <col min="8962" max="8962" width="4.85546875" style="13" bestFit="1" customWidth="1"/>
    <col min="8963" max="8963" width="5.28515625" style="13" bestFit="1" customWidth="1"/>
    <col min="8964" max="8964" width="2.85546875" style="13" customWidth="1"/>
    <col min="8965" max="8965" width="4.85546875" style="13" bestFit="1" customWidth="1"/>
    <col min="8966" max="8966" width="4.42578125" style="13" bestFit="1" customWidth="1"/>
    <col min="8967" max="8967" width="9" style="13" bestFit="1" customWidth="1"/>
    <col min="8968" max="8968" width="8.7109375" style="13" bestFit="1" customWidth="1"/>
    <col min="8969" max="8972" width="9" style="13" bestFit="1" customWidth="1"/>
    <col min="8973" max="9216" width="11.42578125" style="13"/>
    <col min="9217" max="9217" width="17.7109375" style="13" bestFit="1" customWidth="1"/>
    <col min="9218" max="9218" width="4.85546875" style="13" bestFit="1" customWidth="1"/>
    <col min="9219" max="9219" width="5.28515625" style="13" bestFit="1" customWidth="1"/>
    <col min="9220" max="9220" width="2.85546875" style="13" customWidth="1"/>
    <col min="9221" max="9221" width="4.85546875" style="13" bestFit="1" customWidth="1"/>
    <col min="9222" max="9222" width="4.42578125" style="13" bestFit="1" customWidth="1"/>
    <col min="9223" max="9223" width="9" style="13" bestFit="1" customWidth="1"/>
    <col min="9224" max="9224" width="8.7109375" style="13" bestFit="1" customWidth="1"/>
    <col min="9225" max="9228" width="9" style="13" bestFit="1" customWidth="1"/>
    <col min="9229" max="9472" width="11.42578125" style="13"/>
    <col min="9473" max="9473" width="17.7109375" style="13" bestFit="1" customWidth="1"/>
    <col min="9474" max="9474" width="4.85546875" style="13" bestFit="1" customWidth="1"/>
    <col min="9475" max="9475" width="5.28515625" style="13" bestFit="1" customWidth="1"/>
    <col min="9476" max="9476" width="2.85546875" style="13" customWidth="1"/>
    <col min="9477" max="9477" width="4.85546875" style="13" bestFit="1" customWidth="1"/>
    <col min="9478" max="9478" width="4.42578125" style="13" bestFit="1" customWidth="1"/>
    <col min="9479" max="9479" width="9" style="13" bestFit="1" customWidth="1"/>
    <col min="9480" max="9480" width="8.7109375" style="13" bestFit="1" customWidth="1"/>
    <col min="9481" max="9484" width="9" style="13" bestFit="1" customWidth="1"/>
    <col min="9485" max="9728" width="11.42578125" style="13"/>
    <col min="9729" max="9729" width="17.7109375" style="13" bestFit="1" customWidth="1"/>
    <col min="9730" max="9730" width="4.85546875" style="13" bestFit="1" customWidth="1"/>
    <col min="9731" max="9731" width="5.28515625" style="13" bestFit="1" customWidth="1"/>
    <col min="9732" max="9732" width="2.85546875" style="13" customWidth="1"/>
    <col min="9733" max="9733" width="4.85546875" style="13" bestFit="1" customWidth="1"/>
    <col min="9734" max="9734" width="4.42578125" style="13" bestFit="1" customWidth="1"/>
    <col min="9735" max="9735" width="9" style="13" bestFit="1" customWidth="1"/>
    <col min="9736" max="9736" width="8.7109375" style="13" bestFit="1" customWidth="1"/>
    <col min="9737" max="9740" width="9" style="13" bestFit="1" customWidth="1"/>
    <col min="9741" max="9984" width="11.42578125" style="13"/>
    <col min="9985" max="9985" width="17.7109375" style="13" bestFit="1" customWidth="1"/>
    <col min="9986" max="9986" width="4.85546875" style="13" bestFit="1" customWidth="1"/>
    <col min="9987" max="9987" width="5.28515625" style="13" bestFit="1" customWidth="1"/>
    <col min="9988" max="9988" width="2.85546875" style="13" customWidth="1"/>
    <col min="9989" max="9989" width="4.85546875" style="13" bestFit="1" customWidth="1"/>
    <col min="9990" max="9990" width="4.42578125" style="13" bestFit="1" customWidth="1"/>
    <col min="9991" max="9991" width="9" style="13" bestFit="1" customWidth="1"/>
    <col min="9992" max="9992" width="8.7109375" style="13" bestFit="1" customWidth="1"/>
    <col min="9993" max="9996" width="9" style="13" bestFit="1" customWidth="1"/>
    <col min="9997" max="10240" width="11.42578125" style="13"/>
    <col min="10241" max="10241" width="17.7109375" style="13" bestFit="1" customWidth="1"/>
    <col min="10242" max="10242" width="4.85546875" style="13" bestFit="1" customWidth="1"/>
    <col min="10243" max="10243" width="5.28515625" style="13" bestFit="1" customWidth="1"/>
    <col min="10244" max="10244" width="2.85546875" style="13" customWidth="1"/>
    <col min="10245" max="10245" width="4.85546875" style="13" bestFit="1" customWidth="1"/>
    <col min="10246" max="10246" width="4.42578125" style="13" bestFit="1" customWidth="1"/>
    <col min="10247" max="10247" width="9" style="13" bestFit="1" customWidth="1"/>
    <col min="10248" max="10248" width="8.7109375" style="13" bestFit="1" customWidth="1"/>
    <col min="10249" max="10252" width="9" style="13" bestFit="1" customWidth="1"/>
    <col min="10253" max="10496" width="11.42578125" style="13"/>
    <col min="10497" max="10497" width="17.7109375" style="13" bestFit="1" customWidth="1"/>
    <col min="10498" max="10498" width="4.85546875" style="13" bestFit="1" customWidth="1"/>
    <col min="10499" max="10499" width="5.28515625" style="13" bestFit="1" customWidth="1"/>
    <col min="10500" max="10500" width="2.85546875" style="13" customWidth="1"/>
    <col min="10501" max="10501" width="4.85546875" style="13" bestFit="1" customWidth="1"/>
    <col min="10502" max="10502" width="4.42578125" style="13" bestFit="1" customWidth="1"/>
    <col min="10503" max="10503" width="9" style="13" bestFit="1" customWidth="1"/>
    <col min="10504" max="10504" width="8.7109375" style="13" bestFit="1" customWidth="1"/>
    <col min="10505" max="10508" width="9" style="13" bestFit="1" customWidth="1"/>
    <col min="10509" max="10752" width="11.42578125" style="13"/>
    <col min="10753" max="10753" width="17.7109375" style="13" bestFit="1" customWidth="1"/>
    <col min="10754" max="10754" width="4.85546875" style="13" bestFit="1" customWidth="1"/>
    <col min="10755" max="10755" width="5.28515625" style="13" bestFit="1" customWidth="1"/>
    <col min="10756" max="10756" width="2.85546875" style="13" customWidth="1"/>
    <col min="10757" max="10757" width="4.85546875" style="13" bestFit="1" customWidth="1"/>
    <col min="10758" max="10758" width="4.42578125" style="13" bestFit="1" customWidth="1"/>
    <col min="10759" max="10759" width="9" style="13" bestFit="1" customWidth="1"/>
    <col min="10760" max="10760" width="8.7109375" style="13" bestFit="1" customWidth="1"/>
    <col min="10761" max="10764" width="9" style="13" bestFit="1" customWidth="1"/>
    <col min="10765" max="11008" width="11.42578125" style="13"/>
    <col min="11009" max="11009" width="17.7109375" style="13" bestFit="1" customWidth="1"/>
    <col min="11010" max="11010" width="4.85546875" style="13" bestFit="1" customWidth="1"/>
    <col min="11011" max="11011" width="5.28515625" style="13" bestFit="1" customWidth="1"/>
    <col min="11012" max="11012" width="2.85546875" style="13" customWidth="1"/>
    <col min="11013" max="11013" width="4.85546875" style="13" bestFit="1" customWidth="1"/>
    <col min="11014" max="11014" width="4.42578125" style="13" bestFit="1" customWidth="1"/>
    <col min="11015" max="11015" width="9" style="13" bestFit="1" customWidth="1"/>
    <col min="11016" max="11016" width="8.7109375" style="13" bestFit="1" customWidth="1"/>
    <col min="11017" max="11020" width="9" style="13" bestFit="1" customWidth="1"/>
    <col min="11021" max="11264" width="11.42578125" style="13"/>
    <col min="11265" max="11265" width="17.7109375" style="13" bestFit="1" customWidth="1"/>
    <col min="11266" max="11266" width="4.85546875" style="13" bestFit="1" customWidth="1"/>
    <col min="11267" max="11267" width="5.28515625" style="13" bestFit="1" customWidth="1"/>
    <col min="11268" max="11268" width="2.85546875" style="13" customWidth="1"/>
    <col min="11269" max="11269" width="4.85546875" style="13" bestFit="1" customWidth="1"/>
    <col min="11270" max="11270" width="4.42578125" style="13" bestFit="1" customWidth="1"/>
    <col min="11271" max="11271" width="9" style="13" bestFit="1" customWidth="1"/>
    <col min="11272" max="11272" width="8.7109375" style="13" bestFit="1" customWidth="1"/>
    <col min="11273" max="11276" width="9" style="13" bestFit="1" customWidth="1"/>
    <col min="11277" max="11520" width="11.42578125" style="13"/>
    <col min="11521" max="11521" width="17.7109375" style="13" bestFit="1" customWidth="1"/>
    <col min="11522" max="11522" width="4.85546875" style="13" bestFit="1" customWidth="1"/>
    <col min="11523" max="11523" width="5.28515625" style="13" bestFit="1" customWidth="1"/>
    <col min="11524" max="11524" width="2.85546875" style="13" customWidth="1"/>
    <col min="11525" max="11525" width="4.85546875" style="13" bestFit="1" customWidth="1"/>
    <col min="11526" max="11526" width="4.42578125" style="13" bestFit="1" customWidth="1"/>
    <col min="11527" max="11527" width="9" style="13" bestFit="1" customWidth="1"/>
    <col min="11528" max="11528" width="8.7109375" style="13" bestFit="1" customWidth="1"/>
    <col min="11529" max="11532" width="9" style="13" bestFit="1" customWidth="1"/>
    <col min="11533" max="11776" width="11.42578125" style="13"/>
    <col min="11777" max="11777" width="17.7109375" style="13" bestFit="1" customWidth="1"/>
    <col min="11778" max="11778" width="4.85546875" style="13" bestFit="1" customWidth="1"/>
    <col min="11779" max="11779" width="5.28515625" style="13" bestFit="1" customWidth="1"/>
    <col min="11780" max="11780" width="2.85546875" style="13" customWidth="1"/>
    <col min="11781" max="11781" width="4.85546875" style="13" bestFit="1" customWidth="1"/>
    <col min="11782" max="11782" width="4.42578125" style="13" bestFit="1" customWidth="1"/>
    <col min="11783" max="11783" width="9" style="13" bestFit="1" customWidth="1"/>
    <col min="11784" max="11784" width="8.7109375" style="13" bestFit="1" customWidth="1"/>
    <col min="11785" max="11788" width="9" style="13" bestFit="1" customWidth="1"/>
    <col min="11789" max="12032" width="11.42578125" style="13"/>
    <col min="12033" max="12033" width="17.7109375" style="13" bestFit="1" customWidth="1"/>
    <col min="12034" max="12034" width="4.85546875" style="13" bestFit="1" customWidth="1"/>
    <col min="12035" max="12035" width="5.28515625" style="13" bestFit="1" customWidth="1"/>
    <col min="12036" max="12036" width="2.85546875" style="13" customWidth="1"/>
    <col min="12037" max="12037" width="4.85546875" style="13" bestFit="1" customWidth="1"/>
    <col min="12038" max="12038" width="4.42578125" style="13" bestFit="1" customWidth="1"/>
    <col min="12039" max="12039" width="9" style="13" bestFit="1" customWidth="1"/>
    <col min="12040" max="12040" width="8.7109375" style="13" bestFit="1" customWidth="1"/>
    <col min="12041" max="12044" width="9" style="13" bestFit="1" customWidth="1"/>
    <col min="12045" max="12288" width="11.42578125" style="13"/>
    <col min="12289" max="12289" width="17.7109375" style="13" bestFit="1" customWidth="1"/>
    <col min="12290" max="12290" width="4.85546875" style="13" bestFit="1" customWidth="1"/>
    <col min="12291" max="12291" width="5.28515625" style="13" bestFit="1" customWidth="1"/>
    <col min="12292" max="12292" width="2.85546875" style="13" customWidth="1"/>
    <col min="12293" max="12293" width="4.85546875" style="13" bestFit="1" customWidth="1"/>
    <col min="12294" max="12294" width="4.42578125" style="13" bestFit="1" customWidth="1"/>
    <col min="12295" max="12295" width="9" style="13" bestFit="1" customWidth="1"/>
    <col min="12296" max="12296" width="8.7109375" style="13" bestFit="1" customWidth="1"/>
    <col min="12297" max="12300" width="9" style="13" bestFit="1" customWidth="1"/>
    <col min="12301" max="12544" width="11.42578125" style="13"/>
    <col min="12545" max="12545" width="17.7109375" style="13" bestFit="1" customWidth="1"/>
    <col min="12546" max="12546" width="4.85546875" style="13" bestFit="1" customWidth="1"/>
    <col min="12547" max="12547" width="5.28515625" style="13" bestFit="1" customWidth="1"/>
    <col min="12548" max="12548" width="2.85546875" style="13" customWidth="1"/>
    <col min="12549" max="12549" width="4.85546875" style="13" bestFit="1" customWidth="1"/>
    <col min="12550" max="12550" width="4.42578125" style="13" bestFit="1" customWidth="1"/>
    <col min="12551" max="12551" width="9" style="13" bestFit="1" customWidth="1"/>
    <col min="12552" max="12552" width="8.7109375" style="13" bestFit="1" customWidth="1"/>
    <col min="12553" max="12556" width="9" style="13" bestFit="1" customWidth="1"/>
    <col min="12557" max="12800" width="11.42578125" style="13"/>
    <col min="12801" max="12801" width="17.7109375" style="13" bestFit="1" customWidth="1"/>
    <col min="12802" max="12802" width="4.85546875" style="13" bestFit="1" customWidth="1"/>
    <col min="12803" max="12803" width="5.28515625" style="13" bestFit="1" customWidth="1"/>
    <col min="12804" max="12804" width="2.85546875" style="13" customWidth="1"/>
    <col min="12805" max="12805" width="4.85546875" style="13" bestFit="1" customWidth="1"/>
    <col min="12806" max="12806" width="4.42578125" style="13" bestFit="1" customWidth="1"/>
    <col min="12807" max="12807" width="9" style="13" bestFit="1" customWidth="1"/>
    <col min="12808" max="12808" width="8.7109375" style="13" bestFit="1" customWidth="1"/>
    <col min="12809" max="12812" width="9" style="13" bestFit="1" customWidth="1"/>
    <col min="12813" max="13056" width="11.42578125" style="13"/>
    <col min="13057" max="13057" width="17.7109375" style="13" bestFit="1" customWidth="1"/>
    <col min="13058" max="13058" width="4.85546875" style="13" bestFit="1" customWidth="1"/>
    <col min="13059" max="13059" width="5.28515625" style="13" bestFit="1" customWidth="1"/>
    <col min="13060" max="13060" width="2.85546875" style="13" customWidth="1"/>
    <col min="13061" max="13061" width="4.85546875" style="13" bestFit="1" customWidth="1"/>
    <col min="13062" max="13062" width="4.42578125" style="13" bestFit="1" customWidth="1"/>
    <col min="13063" max="13063" width="9" style="13" bestFit="1" customWidth="1"/>
    <col min="13064" max="13064" width="8.7109375" style="13" bestFit="1" customWidth="1"/>
    <col min="13065" max="13068" width="9" style="13" bestFit="1" customWidth="1"/>
    <col min="13069" max="13312" width="11.42578125" style="13"/>
    <col min="13313" max="13313" width="17.7109375" style="13" bestFit="1" customWidth="1"/>
    <col min="13314" max="13314" width="4.85546875" style="13" bestFit="1" customWidth="1"/>
    <col min="13315" max="13315" width="5.28515625" style="13" bestFit="1" customWidth="1"/>
    <col min="13316" max="13316" width="2.85546875" style="13" customWidth="1"/>
    <col min="13317" max="13317" width="4.85546875" style="13" bestFit="1" customWidth="1"/>
    <col min="13318" max="13318" width="4.42578125" style="13" bestFit="1" customWidth="1"/>
    <col min="13319" max="13319" width="9" style="13" bestFit="1" customWidth="1"/>
    <col min="13320" max="13320" width="8.7109375" style="13" bestFit="1" customWidth="1"/>
    <col min="13321" max="13324" width="9" style="13" bestFit="1" customWidth="1"/>
    <col min="13325" max="13568" width="11.42578125" style="13"/>
    <col min="13569" max="13569" width="17.7109375" style="13" bestFit="1" customWidth="1"/>
    <col min="13570" max="13570" width="4.85546875" style="13" bestFit="1" customWidth="1"/>
    <col min="13571" max="13571" width="5.28515625" style="13" bestFit="1" customWidth="1"/>
    <col min="13572" max="13572" width="2.85546875" style="13" customWidth="1"/>
    <col min="13573" max="13573" width="4.85546875" style="13" bestFit="1" customWidth="1"/>
    <col min="13574" max="13574" width="4.42578125" style="13" bestFit="1" customWidth="1"/>
    <col min="13575" max="13575" width="9" style="13" bestFit="1" customWidth="1"/>
    <col min="13576" max="13576" width="8.7109375" style="13" bestFit="1" customWidth="1"/>
    <col min="13577" max="13580" width="9" style="13" bestFit="1" customWidth="1"/>
    <col min="13581" max="13824" width="11.42578125" style="13"/>
    <col min="13825" max="13825" width="17.7109375" style="13" bestFit="1" customWidth="1"/>
    <col min="13826" max="13826" width="4.85546875" style="13" bestFit="1" customWidth="1"/>
    <col min="13827" max="13827" width="5.28515625" style="13" bestFit="1" customWidth="1"/>
    <col min="13828" max="13828" width="2.85546875" style="13" customWidth="1"/>
    <col min="13829" max="13829" width="4.85546875" style="13" bestFit="1" customWidth="1"/>
    <col min="13830" max="13830" width="4.42578125" style="13" bestFit="1" customWidth="1"/>
    <col min="13831" max="13831" width="9" style="13" bestFit="1" customWidth="1"/>
    <col min="13832" max="13832" width="8.7109375" style="13" bestFit="1" customWidth="1"/>
    <col min="13833" max="13836" width="9" style="13" bestFit="1" customWidth="1"/>
    <col min="13837" max="14080" width="11.42578125" style="13"/>
    <col min="14081" max="14081" width="17.7109375" style="13" bestFit="1" customWidth="1"/>
    <col min="14082" max="14082" width="4.85546875" style="13" bestFit="1" customWidth="1"/>
    <col min="14083" max="14083" width="5.28515625" style="13" bestFit="1" customWidth="1"/>
    <col min="14084" max="14084" width="2.85546875" style="13" customWidth="1"/>
    <col min="14085" max="14085" width="4.85546875" style="13" bestFit="1" customWidth="1"/>
    <col min="14086" max="14086" width="4.42578125" style="13" bestFit="1" customWidth="1"/>
    <col min="14087" max="14087" width="9" style="13" bestFit="1" customWidth="1"/>
    <col min="14088" max="14088" width="8.7109375" style="13" bestFit="1" customWidth="1"/>
    <col min="14089" max="14092" width="9" style="13" bestFit="1" customWidth="1"/>
    <col min="14093" max="14336" width="11.42578125" style="13"/>
    <col min="14337" max="14337" width="17.7109375" style="13" bestFit="1" customWidth="1"/>
    <col min="14338" max="14338" width="4.85546875" style="13" bestFit="1" customWidth="1"/>
    <col min="14339" max="14339" width="5.28515625" style="13" bestFit="1" customWidth="1"/>
    <col min="14340" max="14340" width="2.85546875" style="13" customWidth="1"/>
    <col min="14341" max="14341" width="4.85546875" style="13" bestFit="1" customWidth="1"/>
    <col min="14342" max="14342" width="4.42578125" style="13" bestFit="1" customWidth="1"/>
    <col min="14343" max="14343" width="9" style="13" bestFit="1" customWidth="1"/>
    <col min="14344" max="14344" width="8.7109375" style="13" bestFit="1" customWidth="1"/>
    <col min="14345" max="14348" width="9" style="13" bestFit="1" customWidth="1"/>
    <col min="14349" max="14592" width="11.42578125" style="13"/>
    <col min="14593" max="14593" width="17.7109375" style="13" bestFit="1" customWidth="1"/>
    <col min="14594" max="14594" width="4.85546875" style="13" bestFit="1" customWidth="1"/>
    <col min="14595" max="14595" width="5.28515625" style="13" bestFit="1" customWidth="1"/>
    <col min="14596" max="14596" width="2.85546875" style="13" customWidth="1"/>
    <col min="14597" max="14597" width="4.85546875" style="13" bestFit="1" customWidth="1"/>
    <col min="14598" max="14598" width="4.42578125" style="13" bestFit="1" customWidth="1"/>
    <col min="14599" max="14599" width="9" style="13" bestFit="1" customWidth="1"/>
    <col min="14600" max="14600" width="8.7109375" style="13" bestFit="1" customWidth="1"/>
    <col min="14601" max="14604" width="9" style="13" bestFit="1" customWidth="1"/>
    <col min="14605" max="14848" width="11.42578125" style="13"/>
    <col min="14849" max="14849" width="17.7109375" style="13" bestFit="1" customWidth="1"/>
    <col min="14850" max="14850" width="4.85546875" style="13" bestFit="1" customWidth="1"/>
    <col min="14851" max="14851" width="5.28515625" style="13" bestFit="1" customWidth="1"/>
    <col min="14852" max="14852" width="2.85546875" style="13" customWidth="1"/>
    <col min="14853" max="14853" width="4.85546875" style="13" bestFit="1" customWidth="1"/>
    <col min="14854" max="14854" width="4.42578125" style="13" bestFit="1" customWidth="1"/>
    <col min="14855" max="14855" width="9" style="13" bestFit="1" customWidth="1"/>
    <col min="14856" max="14856" width="8.7109375" style="13" bestFit="1" customWidth="1"/>
    <col min="14857" max="14860" width="9" style="13" bestFit="1" customWidth="1"/>
    <col min="14861" max="15104" width="11.42578125" style="13"/>
    <col min="15105" max="15105" width="17.7109375" style="13" bestFit="1" customWidth="1"/>
    <col min="15106" max="15106" width="4.85546875" style="13" bestFit="1" customWidth="1"/>
    <col min="15107" max="15107" width="5.28515625" style="13" bestFit="1" customWidth="1"/>
    <col min="15108" max="15108" width="2.85546875" style="13" customWidth="1"/>
    <col min="15109" max="15109" width="4.85546875" style="13" bestFit="1" customWidth="1"/>
    <col min="15110" max="15110" width="4.42578125" style="13" bestFit="1" customWidth="1"/>
    <col min="15111" max="15111" width="9" style="13" bestFit="1" customWidth="1"/>
    <col min="15112" max="15112" width="8.7109375" style="13" bestFit="1" customWidth="1"/>
    <col min="15113" max="15116" width="9" style="13" bestFit="1" customWidth="1"/>
    <col min="15117" max="15360" width="11.42578125" style="13"/>
    <col min="15361" max="15361" width="17.7109375" style="13" bestFit="1" customWidth="1"/>
    <col min="15362" max="15362" width="4.85546875" style="13" bestFit="1" customWidth="1"/>
    <col min="15363" max="15363" width="5.28515625" style="13" bestFit="1" customWidth="1"/>
    <col min="15364" max="15364" width="2.85546875" style="13" customWidth="1"/>
    <col min="15365" max="15365" width="4.85546875" style="13" bestFit="1" customWidth="1"/>
    <col min="15366" max="15366" width="4.42578125" style="13" bestFit="1" customWidth="1"/>
    <col min="15367" max="15367" width="9" style="13" bestFit="1" customWidth="1"/>
    <col min="15368" max="15368" width="8.7109375" style="13" bestFit="1" customWidth="1"/>
    <col min="15369" max="15372" width="9" style="13" bestFit="1" customWidth="1"/>
    <col min="15373" max="15616" width="11.42578125" style="13"/>
    <col min="15617" max="15617" width="17.7109375" style="13" bestFit="1" customWidth="1"/>
    <col min="15618" max="15618" width="4.85546875" style="13" bestFit="1" customWidth="1"/>
    <col min="15619" max="15619" width="5.28515625" style="13" bestFit="1" customWidth="1"/>
    <col min="15620" max="15620" width="2.85546875" style="13" customWidth="1"/>
    <col min="15621" max="15621" width="4.85546875" style="13" bestFit="1" customWidth="1"/>
    <col min="15622" max="15622" width="4.42578125" style="13" bestFit="1" customWidth="1"/>
    <col min="15623" max="15623" width="9" style="13" bestFit="1" customWidth="1"/>
    <col min="15624" max="15624" width="8.7109375" style="13" bestFit="1" customWidth="1"/>
    <col min="15625" max="15628" width="9" style="13" bestFit="1" customWidth="1"/>
    <col min="15629" max="15872" width="11.42578125" style="13"/>
    <col min="15873" max="15873" width="17.7109375" style="13" bestFit="1" customWidth="1"/>
    <col min="15874" max="15874" width="4.85546875" style="13" bestFit="1" customWidth="1"/>
    <col min="15875" max="15875" width="5.28515625" style="13" bestFit="1" customWidth="1"/>
    <col min="15876" max="15876" width="2.85546875" style="13" customWidth="1"/>
    <col min="15877" max="15877" width="4.85546875" style="13" bestFit="1" customWidth="1"/>
    <col min="15878" max="15878" width="4.42578125" style="13" bestFit="1" customWidth="1"/>
    <col min="15879" max="15879" width="9" style="13" bestFit="1" customWidth="1"/>
    <col min="15880" max="15880" width="8.7109375" style="13" bestFit="1" customWidth="1"/>
    <col min="15881" max="15884" width="9" style="13" bestFit="1" customWidth="1"/>
    <col min="15885" max="16128" width="11.42578125" style="13"/>
    <col min="16129" max="16129" width="17.7109375" style="13" bestFit="1" customWidth="1"/>
    <col min="16130" max="16130" width="4.85546875" style="13" bestFit="1" customWidth="1"/>
    <col min="16131" max="16131" width="5.28515625" style="13" bestFit="1" customWidth="1"/>
    <col min="16132" max="16132" width="2.85546875" style="13" customWidth="1"/>
    <col min="16133" max="16133" width="4.85546875" style="13" bestFit="1" customWidth="1"/>
    <col min="16134" max="16134" width="4.42578125" style="13" bestFit="1" customWidth="1"/>
    <col min="16135" max="16135" width="9" style="13" bestFit="1" customWidth="1"/>
    <col min="16136" max="16136" width="8.7109375" style="13" bestFit="1" customWidth="1"/>
    <col min="16137" max="16140" width="9" style="13" bestFit="1" customWidth="1"/>
    <col min="16141" max="16384" width="11.42578125" style="13"/>
  </cols>
  <sheetData>
    <row r="1" spans="1:16" s="25" customFormat="1" ht="114.75" customHeight="1" x14ac:dyDescent="0.25">
      <c r="A1" s="25" t="s">
        <v>20</v>
      </c>
      <c r="B1" s="26" t="s">
        <v>21</v>
      </c>
      <c r="C1" s="26" t="s">
        <v>22</v>
      </c>
      <c r="D1" s="26" t="s">
        <v>23</v>
      </c>
      <c r="E1" s="26" t="s">
        <v>24</v>
      </c>
      <c r="F1" s="26" t="s">
        <v>25</v>
      </c>
      <c r="G1" s="26" t="s">
        <v>95</v>
      </c>
      <c r="H1" s="26" t="s">
        <v>27</v>
      </c>
      <c r="I1" s="26" t="s">
        <v>96</v>
      </c>
      <c r="J1" s="26" t="s">
        <v>29</v>
      </c>
      <c r="K1" s="26" t="s">
        <v>30</v>
      </c>
      <c r="L1" s="26" t="s">
        <v>31</v>
      </c>
      <c r="M1" s="26" t="s">
        <v>32</v>
      </c>
      <c r="N1" s="26" t="s">
        <v>33</v>
      </c>
      <c r="O1" s="26" t="s">
        <v>34</v>
      </c>
      <c r="P1" s="26"/>
    </row>
    <row r="2" spans="1:16" ht="17.45" customHeight="1" x14ac:dyDescent="0.2">
      <c r="A2" s="13" t="str">
        <f t="shared" ref="A2:A8" si="0">CONCATENATE(B2,C2,D2,E2,F2)</f>
        <v>O001121011141000</v>
      </c>
      <c r="B2" s="14" t="s">
        <v>35</v>
      </c>
      <c r="C2" s="14" t="s">
        <v>37</v>
      </c>
      <c r="D2" s="14" t="s">
        <v>122</v>
      </c>
      <c r="E2" s="14" t="s">
        <v>38</v>
      </c>
      <c r="F2" s="14" t="s">
        <v>36</v>
      </c>
      <c r="G2" s="15">
        <v>285348</v>
      </c>
      <c r="H2" s="15">
        <v>0</v>
      </c>
      <c r="I2" s="15">
        <v>285348</v>
      </c>
      <c r="J2" s="15">
        <v>285348</v>
      </c>
      <c r="K2" s="15">
        <v>285348</v>
      </c>
      <c r="L2" s="15">
        <v>285348</v>
      </c>
      <c r="M2" s="17">
        <f t="shared" ref="M2:M8" si="1">J2-K2</f>
        <v>0</v>
      </c>
      <c r="N2" s="17">
        <f t="shared" ref="N2:N8" si="2">K2-L2</f>
        <v>0</v>
      </c>
      <c r="O2" s="17">
        <f t="shared" ref="O2:O8" si="3">L2</f>
        <v>285348</v>
      </c>
    </row>
    <row r="3" spans="1:16" ht="17.45" customHeight="1" x14ac:dyDescent="0.2">
      <c r="A3" s="13" t="str">
        <f t="shared" si="0"/>
        <v>E007121011141000</v>
      </c>
      <c r="B3" s="14" t="s">
        <v>44</v>
      </c>
      <c r="C3" s="14" t="s">
        <v>37</v>
      </c>
      <c r="D3" s="14" t="s">
        <v>122</v>
      </c>
      <c r="E3" s="14" t="s">
        <v>38</v>
      </c>
      <c r="F3" s="14" t="s">
        <v>36</v>
      </c>
      <c r="G3" s="15">
        <v>903840</v>
      </c>
      <c r="H3" s="15">
        <v>0</v>
      </c>
      <c r="I3" s="15">
        <v>903840</v>
      </c>
      <c r="J3" s="15">
        <v>903840</v>
      </c>
      <c r="K3" s="15">
        <v>903840</v>
      </c>
      <c r="L3" s="15">
        <v>903840</v>
      </c>
      <c r="M3" s="17">
        <f t="shared" si="1"/>
        <v>0</v>
      </c>
      <c r="N3" s="17">
        <f t="shared" si="2"/>
        <v>0</v>
      </c>
      <c r="O3" s="17">
        <f t="shared" si="3"/>
        <v>903840</v>
      </c>
    </row>
    <row r="4" spans="1:16" ht="17.45" customHeight="1" x14ac:dyDescent="0.2">
      <c r="A4" s="13" t="str">
        <f t="shared" si="0"/>
        <v>E007211011142000</v>
      </c>
      <c r="B4" s="14" t="s">
        <v>44</v>
      </c>
      <c r="C4" s="14" t="s">
        <v>39</v>
      </c>
      <c r="D4" s="14" t="s">
        <v>122</v>
      </c>
      <c r="E4" s="14" t="s">
        <v>38</v>
      </c>
      <c r="F4" s="14" t="s">
        <v>40</v>
      </c>
      <c r="G4" s="15">
        <v>206762</v>
      </c>
      <c r="H4" s="15">
        <v>-206106.6</v>
      </c>
      <c r="I4" s="15">
        <v>655.4</v>
      </c>
      <c r="J4" s="15">
        <v>655.4</v>
      </c>
      <c r="K4" s="15">
        <v>655.4</v>
      </c>
      <c r="L4" s="15">
        <v>655.4</v>
      </c>
      <c r="M4" s="17">
        <f t="shared" si="1"/>
        <v>0</v>
      </c>
      <c r="N4" s="17">
        <f t="shared" si="2"/>
        <v>0</v>
      </c>
      <c r="O4" s="17">
        <f t="shared" si="3"/>
        <v>655.4</v>
      </c>
    </row>
    <row r="5" spans="1:16" ht="17.45" customHeight="1" x14ac:dyDescent="0.2">
      <c r="A5" s="13" t="str">
        <f t="shared" si="0"/>
        <v>E007216011142000</v>
      </c>
      <c r="B5" s="14" t="s">
        <v>44</v>
      </c>
      <c r="C5" s="14" t="s">
        <v>41</v>
      </c>
      <c r="D5" s="14" t="s">
        <v>122</v>
      </c>
      <c r="E5" s="14" t="s">
        <v>38</v>
      </c>
      <c r="F5" s="14" t="s">
        <v>40</v>
      </c>
      <c r="G5" s="15">
        <v>6354</v>
      </c>
      <c r="H5" s="15">
        <v>-6354</v>
      </c>
      <c r="I5" s="15">
        <v>0</v>
      </c>
      <c r="J5" s="15">
        <v>0</v>
      </c>
      <c r="K5" s="15">
        <v>0</v>
      </c>
      <c r="L5" s="15">
        <v>0</v>
      </c>
      <c r="M5" s="17">
        <f t="shared" si="1"/>
        <v>0</v>
      </c>
      <c r="N5" s="17">
        <f t="shared" si="2"/>
        <v>0</v>
      </c>
      <c r="O5" s="17">
        <f t="shared" si="3"/>
        <v>0</v>
      </c>
    </row>
    <row r="6" spans="1:16" ht="17.45" customHeight="1" x14ac:dyDescent="0.2">
      <c r="A6" s="13" t="str">
        <f t="shared" si="0"/>
        <v>E007217011142000</v>
      </c>
      <c r="B6" s="14" t="s">
        <v>44</v>
      </c>
      <c r="C6" s="14" t="s">
        <v>45</v>
      </c>
      <c r="D6" s="14" t="s">
        <v>122</v>
      </c>
      <c r="E6" s="14" t="s">
        <v>38</v>
      </c>
      <c r="F6" s="14" t="s">
        <v>40</v>
      </c>
      <c r="G6" s="15">
        <v>331453</v>
      </c>
      <c r="H6" s="15">
        <v>-331453</v>
      </c>
      <c r="I6" s="15">
        <v>0</v>
      </c>
      <c r="J6" s="15">
        <v>0</v>
      </c>
      <c r="K6" s="15">
        <v>0</v>
      </c>
      <c r="L6" s="15">
        <v>0</v>
      </c>
      <c r="M6" s="17">
        <f t="shared" si="1"/>
        <v>0</v>
      </c>
      <c r="N6" s="17">
        <f t="shared" si="2"/>
        <v>0</v>
      </c>
      <c r="O6" s="17">
        <f t="shared" si="3"/>
        <v>0</v>
      </c>
    </row>
    <row r="7" spans="1:16" ht="17.45" customHeight="1" x14ac:dyDescent="0.2">
      <c r="A7" s="13" t="str">
        <f t="shared" si="0"/>
        <v>E007221041142000</v>
      </c>
      <c r="B7" s="14" t="s">
        <v>44</v>
      </c>
      <c r="C7" s="14" t="s">
        <v>46</v>
      </c>
      <c r="D7" s="14" t="s">
        <v>122</v>
      </c>
      <c r="E7" s="14" t="s">
        <v>38</v>
      </c>
      <c r="F7" s="14" t="s">
        <v>40</v>
      </c>
      <c r="G7" s="15">
        <v>42799</v>
      </c>
      <c r="H7" s="15">
        <v>-32464.46</v>
      </c>
      <c r="I7" s="15">
        <v>10334.540000000001</v>
      </c>
      <c r="J7" s="15">
        <v>10334.540000000001</v>
      </c>
      <c r="K7" s="15">
        <v>10334.540000000001</v>
      </c>
      <c r="L7" s="15">
        <v>10334.540000000001</v>
      </c>
      <c r="M7" s="17">
        <f t="shared" si="1"/>
        <v>0</v>
      </c>
      <c r="N7" s="17">
        <f t="shared" si="2"/>
        <v>0</v>
      </c>
      <c r="O7" s="17">
        <f t="shared" si="3"/>
        <v>10334.540000000001</v>
      </c>
    </row>
    <row r="8" spans="1:16" ht="17.45" customHeight="1" x14ac:dyDescent="0.2">
      <c r="A8" s="13" t="str">
        <f t="shared" si="0"/>
        <v>E007261051142000</v>
      </c>
      <c r="B8" s="14" t="s">
        <v>44</v>
      </c>
      <c r="C8" s="14" t="s">
        <v>47</v>
      </c>
      <c r="D8" s="14" t="s">
        <v>122</v>
      </c>
      <c r="E8" s="14" t="s">
        <v>38</v>
      </c>
      <c r="F8" s="14" t="s">
        <v>40</v>
      </c>
      <c r="G8" s="15">
        <v>27581</v>
      </c>
      <c r="H8" s="15">
        <v>-24258.67</v>
      </c>
      <c r="I8" s="15">
        <v>3322.33</v>
      </c>
      <c r="J8" s="15">
        <v>3322.33</v>
      </c>
      <c r="K8" s="15">
        <v>3322.33</v>
      </c>
      <c r="L8" s="15">
        <v>3322.33</v>
      </c>
      <c r="M8" s="17">
        <f t="shared" si="1"/>
        <v>0</v>
      </c>
      <c r="N8" s="17">
        <f t="shared" si="2"/>
        <v>0</v>
      </c>
      <c r="O8" s="17">
        <f t="shared" si="3"/>
        <v>3322.33</v>
      </c>
    </row>
    <row r="9" spans="1:16" ht="17.45" customHeight="1" x14ac:dyDescent="0.2">
      <c r="A9" s="13" t="str">
        <f t="shared" ref="A9:A36" si="4">CONCATENATE(B9,C9,D9,E9,F9)</f>
        <v>E007311011143000</v>
      </c>
      <c r="B9" s="14" t="s">
        <v>44</v>
      </c>
      <c r="C9" s="14" t="s">
        <v>49</v>
      </c>
      <c r="D9" s="14" t="s">
        <v>122</v>
      </c>
      <c r="E9" s="14" t="s">
        <v>38</v>
      </c>
      <c r="F9" s="14" t="s">
        <v>43</v>
      </c>
      <c r="G9" s="15">
        <v>480914</v>
      </c>
      <c r="H9" s="15">
        <v>-380914</v>
      </c>
      <c r="I9" s="15">
        <v>100000</v>
      </c>
      <c r="J9" s="15">
        <v>100000</v>
      </c>
      <c r="K9" s="15">
        <v>100000</v>
      </c>
      <c r="L9" s="15">
        <v>100000</v>
      </c>
      <c r="M9" s="17">
        <f t="shared" ref="M9:M36" si="5">J9-K9</f>
        <v>0</v>
      </c>
      <c r="N9" s="17">
        <f t="shared" ref="N9:N36" si="6">K9-L9</f>
        <v>0</v>
      </c>
      <c r="O9" s="17">
        <f t="shared" ref="O9:O36" si="7">L9</f>
        <v>100000</v>
      </c>
    </row>
    <row r="10" spans="1:16" ht="17.45" customHeight="1" x14ac:dyDescent="0.2">
      <c r="A10" s="13" t="str">
        <f t="shared" si="4"/>
        <v>E007316031143000</v>
      </c>
      <c r="B10" s="14" t="s">
        <v>44</v>
      </c>
      <c r="C10" s="14" t="s">
        <v>51</v>
      </c>
      <c r="D10" s="14" t="s">
        <v>122</v>
      </c>
      <c r="E10" s="14" t="s">
        <v>38</v>
      </c>
      <c r="F10" s="14" t="s">
        <v>43</v>
      </c>
      <c r="G10" s="15">
        <v>91368</v>
      </c>
      <c r="H10" s="15">
        <v>-40892.33</v>
      </c>
      <c r="I10" s="15">
        <v>50475.67</v>
      </c>
      <c r="J10" s="15">
        <v>50475.67</v>
      </c>
      <c r="K10" s="15">
        <v>50475.67</v>
      </c>
      <c r="L10" s="15">
        <v>50475.67</v>
      </c>
      <c r="M10" s="17">
        <f t="shared" si="5"/>
        <v>0</v>
      </c>
      <c r="N10" s="17">
        <f t="shared" si="6"/>
        <v>0</v>
      </c>
      <c r="O10" s="17">
        <f t="shared" si="7"/>
        <v>50475.67</v>
      </c>
    </row>
    <row r="11" spans="1:16" ht="17.45" customHeight="1" x14ac:dyDescent="0.2">
      <c r="A11" s="13" t="str">
        <f t="shared" si="4"/>
        <v>E007317011143000</v>
      </c>
      <c r="B11" s="14" t="s">
        <v>44</v>
      </c>
      <c r="C11" s="14" t="s">
        <v>52</v>
      </c>
      <c r="D11" s="14" t="s">
        <v>122</v>
      </c>
      <c r="E11" s="14" t="s">
        <v>38</v>
      </c>
      <c r="F11" s="14" t="s">
        <v>43</v>
      </c>
      <c r="G11" s="15">
        <v>20000</v>
      </c>
      <c r="H11" s="15">
        <v>-20000</v>
      </c>
      <c r="I11" s="15">
        <v>0</v>
      </c>
      <c r="J11" s="15">
        <v>0</v>
      </c>
      <c r="K11" s="15">
        <v>0</v>
      </c>
      <c r="L11" s="15">
        <v>0</v>
      </c>
      <c r="M11" s="17">
        <f t="shared" si="5"/>
        <v>0</v>
      </c>
      <c r="N11" s="17">
        <f t="shared" si="6"/>
        <v>0</v>
      </c>
      <c r="O11" s="17">
        <f t="shared" si="7"/>
        <v>0</v>
      </c>
    </row>
    <row r="12" spans="1:16" ht="17.45" customHeight="1" x14ac:dyDescent="0.2">
      <c r="A12" s="13" t="str">
        <f t="shared" si="4"/>
        <v>E007318011143000</v>
      </c>
      <c r="B12" s="14" t="s">
        <v>44</v>
      </c>
      <c r="C12" s="14" t="s">
        <v>53</v>
      </c>
      <c r="D12" s="14" t="s">
        <v>122</v>
      </c>
      <c r="E12" s="14" t="s">
        <v>38</v>
      </c>
      <c r="F12" s="14" t="s">
        <v>43</v>
      </c>
      <c r="G12" s="15">
        <v>22730</v>
      </c>
      <c r="H12" s="15">
        <v>-22730</v>
      </c>
      <c r="I12" s="15">
        <v>0</v>
      </c>
      <c r="J12" s="15">
        <v>0</v>
      </c>
      <c r="K12" s="15">
        <v>0</v>
      </c>
      <c r="L12" s="15">
        <v>0</v>
      </c>
      <c r="M12" s="17">
        <f t="shared" si="5"/>
        <v>0</v>
      </c>
      <c r="N12" s="17">
        <f t="shared" si="6"/>
        <v>0</v>
      </c>
      <c r="O12" s="17">
        <f t="shared" si="7"/>
        <v>0</v>
      </c>
    </row>
    <row r="13" spans="1:16" ht="17.45" customHeight="1" x14ac:dyDescent="0.2">
      <c r="A13" s="13" t="str">
        <f t="shared" si="4"/>
        <v>E007323011143000</v>
      </c>
      <c r="B13" s="14" t="s">
        <v>44</v>
      </c>
      <c r="C13" s="14" t="s">
        <v>54</v>
      </c>
      <c r="D13" s="14" t="s">
        <v>122</v>
      </c>
      <c r="E13" s="14" t="s">
        <v>38</v>
      </c>
      <c r="F13" s="14" t="s">
        <v>43</v>
      </c>
      <c r="G13" s="15">
        <v>1343759</v>
      </c>
      <c r="H13" s="15">
        <v>-1343759</v>
      </c>
      <c r="I13" s="15">
        <v>0</v>
      </c>
      <c r="J13" s="15">
        <v>0</v>
      </c>
      <c r="K13" s="15">
        <v>0</v>
      </c>
      <c r="L13" s="15">
        <v>0</v>
      </c>
      <c r="M13" s="17">
        <f t="shared" si="5"/>
        <v>0</v>
      </c>
      <c r="N13" s="17">
        <f t="shared" si="6"/>
        <v>0</v>
      </c>
      <c r="O13" s="17">
        <f t="shared" si="7"/>
        <v>0</v>
      </c>
    </row>
    <row r="14" spans="1:16" ht="17.45" customHeight="1" x14ac:dyDescent="0.2">
      <c r="A14" s="13" t="str">
        <f t="shared" si="4"/>
        <v>E007323021143000</v>
      </c>
      <c r="B14" s="14" t="s">
        <v>44</v>
      </c>
      <c r="C14" s="14" t="s">
        <v>55</v>
      </c>
      <c r="D14" s="14" t="s">
        <v>122</v>
      </c>
      <c r="E14" s="14" t="s">
        <v>38</v>
      </c>
      <c r="F14" s="14" t="s">
        <v>43</v>
      </c>
      <c r="G14" s="15">
        <v>100732</v>
      </c>
      <c r="H14" s="15">
        <v>-100732</v>
      </c>
      <c r="I14" s="15">
        <v>0</v>
      </c>
      <c r="J14" s="15">
        <v>0</v>
      </c>
      <c r="K14" s="15">
        <v>0</v>
      </c>
      <c r="L14" s="15">
        <v>0</v>
      </c>
      <c r="M14" s="17">
        <f t="shared" si="5"/>
        <v>0</v>
      </c>
      <c r="N14" s="17">
        <f t="shared" si="6"/>
        <v>0</v>
      </c>
      <c r="O14" s="17">
        <f t="shared" si="7"/>
        <v>0</v>
      </c>
    </row>
    <row r="15" spans="1:16" ht="17.45" customHeight="1" x14ac:dyDescent="0.2">
      <c r="A15" s="13" t="str">
        <f t="shared" si="4"/>
        <v>E007325021143000</v>
      </c>
      <c r="B15" s="14" t="s">
        <v>44</v>
      </c>
      <c r="C15" s="14" t="s">
        <v>56</v>
      </c>
      <c r="D15" s="14" t="s">
        <v>122</v>
      </c>
      <c r="E15" s="14" t="s">
        <v>38</v>
      </c>
      <c r="F15" s="14" t="s">
        <v>43</v>
      </c>
      <c r="G15" s="15">
        <v>8526</v>
      </c>
      <c r="H15" s="15">
        <v>-8526</v>
      </c>
      <c r="I15" s="15">
        <v>0</v>
      </c>
      <c r="J15" s="15">
        <v>0</v>
      </c>
      <c r="K15" s="15">
        <v>0</v>
      </c>
      <c r="L15" s="15">
        <v>0</v>
      </c>
      <c r="M15" s="17">
        <f t="shared" si="5"/>
        <v>0</v>
      </c>
      <c r="N15" s="17">
        <f t="shared" si="6"/>
        <v>0</v>
      </c>
      <c r="O15" s="17">
        <f t="shared" si="7"/>
        <v>0</v>
      </c>
    </row>
    <row r="16" spans="1:16" ht="17.45" customHeight="1" x14ac:dyDescent="0.2">
      <c r="A16" s="13" t="str">
        <f t="shared" si="4"/>
        <v>E007334011143000</v>
      </c>
      <c r="B16" s="14" t="s">
        <v>44</v>
      </c>
      <c r="C16" s="14" t="s">
        <v>58</v>
      </c>
      <c r="D16" s="14" t="s">
        <v>122</v>
      </c>
      <c r="E16" s="14" t="s">
        <v>38</v>
      </c>
      <c r="F16" s="14" t="s">
        <v>43</v>
      </c>
      <c r="G16" s="15">
        <v>141500</v>
      </c>
      <c r="H16" s="15">
        <v>-141500</v>
      </c>
      <c r="I16" s="15">
        <v>0</v>
      </c>
      <c r="J16" s="15">
        <v>0</v>
      </c>
      <c r="K16" s="15">
        <v>0</v>
      </c>
      <c r="L16" s="15">
        <v>0</v>
      </c>
      <c r="M16" s="17">
        <f t="shared" si="5"/>
        <v>0</v>
      </c>
      <c r="N16" s="17">
        <f t="shared" si="6"/>
        <v>0</v>
      </c>
      <c r="O16" s="17">
        <f t="shared" si="7"/>
        <v>0</v>
      </c>
    </row>
    <row r="17" spans="1:15" ht="17.45" customHeight="1" x14ac:dyDescent="0.2">
      <c r="A17" s="13" t="str">
        <f t="shared" si="4"/>
        <v>E007336011143000</v>
      </c>
      <c r="B17" s="14" t="s">
        <v>44</v>
      </c>
      <c r="C17" s="14" t="s">
        <v>59</v>
      </c>
      <c r="D17" s="14" t="s">
        <v>122</v>
      </c>
      <c r="E17" s="14" t="s">
        <v>38</v>
      </c>
      <c r="F17" s="14" t="s">
        <v>43</v>
      </c>
      <c r="G17" s="15">
        <v>0</v>
      </c>
      <c r="H17" s="15">
        <v>1856</v>
      </c>
      <c r="I17" s="15">
        <v>1856</v>
      </c>
      <c r="J17" s="15">
        <v>1856</v>
      </c>
      <c r="K17" s="15">
        <v>1856</v>
      </c>
      <c r="L17" s="15">
        <v>1856</v>
      </c>
      <c r="M17" s="17">
        <f t="shared" si="5"/>
        <v>0</v>
      </c>
      <c r="N17" s="17">
        <f t="shared" si="6"/>
        <v>0</v>
      </c>
      <c r="O17" s="17">
        <f t="shared" si="7"/>
        <v>1856</v>
      </c>
    </row>
    <row r="18" spans="1:15" ht="17.45" customHeight="1" x14ac:dyDescent="0.2">
      <c r="A18" s="13" t="str">
        <f t="shared" si="4"/>
        <v>E007336031143000</v>
      </c>
      <c r="B18" s="14" t="s">
        <v>44</v>
      </c>
      <c r="C18" s="14" t="s">
        <v>60</v>
      </c>
      <c r="D18" s="14" t="s">
        <v>122</v>
      </c>
      <c r="E18" s="14" t="s">
        <v>38</v>
      </c>
      <c r="F18" s="14" t="s">
        <v>43</v>
      </c>
      <c r="G18" s="15">
        <v>205075</v>
      </c>
      <c r="H18" s="15">
        <v>-205075</v>
      </c>
      <c r="I18" s="15">
        <v>0</v>
      </c>
      <c r="J18" s="15">
        <v>0</v>
      </c>
      <c r="K18" s="15">
        <v>0</v>
      </c>
      <c r="L18" s="15">
        <v>0</v>
      </c>
      <c r="M18" s="17">
        <f t="shared" si="5"/>
        <v>0</v>
      </c>
      <c r="N18" s="17">
        <f t="shared" si="6"/>
        <v>0</v>
      </c>
      <c r="O18" s="17">
        <f t="shared" si="7"/>
        <v>0</v>
      </c>
    </row>
    <row r="19" spans="1:15" ht="17.45" customHeight="1" x14ac:dyDescent="0.2">
      <c r="A19" s="13" t="str">
        <f t="shared" si="4"/>
        <v>E007336041143000</v>
      </c>
      <c r="B19" s="14" t="s">
        <v>44</v>
      </c>
      <c r="C19" s="14" t="s">
        <v>61</v>
      </c>
      <c r="D19" s="14" t="s">
        <v>122</v>
      </c>
      <c r="E19" s="14" t="s">
        <v>38</v>
      </c>
      <c r="F19" s="14" t="s">
        <v>43</v>
      </c>
      <c r="G19" s="15">
        <v>182500</v>
      </c>
      <c r="H19" s="15">
        <v>-157457.22</v>
      </c>
      <c r="I19" s="15">
        <v>25042.78</v>
      </c>
      <c r="J19" s="15">
        <v>25042.78</v>
      </c>
      <c r="K19" s="15">
        <v>25042.78</v>
      </c>
      <c r="L19" s="15">
        <v>25042.78</v>
      </c>
      <c r="M19" s="17">
        <f t="shared" si="5"/>
        <v>0</v>
      </c>
      <c r="N19" s="17">
        <f t="shared" si="6"/>
        <v>0</v>
      </c>
      <c r="O19" s="17">
        <f t="shared" si="7"/>
        <v>25042.78</v>
      </c>
    </row>
    <row r="20" spans="1:15" ht="17.45" customHeight="1" x14ac:dyDescent="0.2">
      <c r="A20" s="13" t="str">
        <f t="shared" si="4"/>
        <v>E007338011143000</v>
      </c>
      <c r="B20" s="14" t="s">
        <v>44</v>
      </c>
      <c r="C20" s="14" t="s">
        <v>63</v>
      </c>
      <c r="D20" s="14" t="s">
        <v>122</v>
      </c>
      <c r="E20" s="14" t="s">
        <v>38</v>
      </c>
      <c r="F20" s="14" t="s">
        <v>43</v>
      </c>
      <c r="G20" s="15">
        <v>274685</v>
      </c>
      <c r="H20" s="15">
        <v>-227255.67</v>
      </c>
      <c r="I20" s="15">
        <v>47429.33</v>
      </c>
      <c r="J20" s="15">
        <v>47429.33</v>
      </c>
      <c r="K20" s="15">
        <v>47429.33</v>
      </c>
      <c r="L20" s="15">
        <v>47429.33</v>
      </c>
      <c r="M20" s="17">
        <f t="shared" si="5"/>
        <v>0</v>
      </c>
      <c r="N20" s="17">
        <f t="shared" si="6"/>
        <v>0</v>
      </c>
      <c r="O20" s="17">
        <f t="shared" si="7"/>
        <v>47429.33</v>
      </c>
    </row>
    <row r="21" spans="1:15" ht="17.45" customHeight="1" x14ac:dyDescent="0.2">
      <c r="A21" s="13" t="str">
        <f t="shared" si="4"/>
        <v>E007339011143000</v>
      </c>
      <c r="B21" s="14" t="s">
        <v>44</v>
      </c>
      <c r="C21" s="14" t="s">
        <v>64</v>
      </c>
      <c r="D21" s="14" t="s">
        <v>122</v>
      </c>
      <c r="E21" s="14" t="s">
        <v>38</v>
      </c>
      <c r="F21" s="14" t="s">
        <v>43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7">
        <f t="shared" si="5"/>
        <v>0</v>
      </c>
      <c r="N21" s="17">
        <f t="shared" si="6"/>
        <v>0</v>
      </c>
      <c r="O21" s="17">
        <f t="shared" si="7"/>
        <v>0</v>
      </c>
    </row>
    <row r="22" spans="1:15" ht="17.45" customHeight="1" x14ac:dyDescent="0.2">
      <c r="A22" s="13" t="str">
        <f t="shared" si="4"/>
        <v>E007352011143000</v>
      </c>
      <c r="B22" s="14" t="s">
        <v>44</v>
      </c>
      <c r="C22" s="14" t="s">
        <v>42</v>
      </c>
      <c r="D22" s="14" t="s">
        <v>122</v>
      </c>
      <c r="E22" s="14" t="s">
        <v>38</v>
      </c>
      <c r="F22" s="14" t="s">
        <v>43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7">
        <f t="shared" si="5"/>
        <v>0</v>
      </c>
      <c r="N22" s="17">
        <f t="shared" si="6"/>
        <v>0</v>
      </c>
      <c r="O22" s="17">
        <f t="shared" si="7"/>
        <v>0</v>
      </c>
    </row>
    <row r="23" spans="1:15" ht="17.45" customHeight="1" x14ac:dyDescent="0.2">
      <c r="A23" s="13" t="str">
        <f t="shared" si="4"/>
        <v>E007358011143000</v>
      </c>
      <c r="B23" s="14" t="s">
        <v>44</v>
      </c>
      <c r="C23" s="14" t="s">
        <v>68</v>
      </c>
      <c r="D23" s="14" t="s">
        <v>122</v>
      </c>
      <c r="E23" s="14" t="s">
        <v>38</v>
      </c>
      <c r="F23" s="14" t="s">
        <v>43</v>
      </c>
      <c r="G23" s="15">
        <v>500002</v>
      </c>
      <c r="H23" s="15">
        <v>-500002</v>
      </c>
      <c r="I23" s="15">
        <v>0</v>
      </c>
      <c r="J23" s="15">
        <v>0</v>
      </c>
      <c r="K23" s="15">
        <v>0</v>
      </c>
      <c r="L23" s="15">
        <v>0</v>
      </c>
      <c r="M23" s="17">
        <f t="shared" si="5"/>
        <v>0</v>
      </c>
      <c r="N23" s="17">
        <f t="shared" si="6"/>
        <v>0</v>
      </c>
      <c r="O23" s="17">
        <f t="shared" si="7"/>
        <v>0</v>
      </c>
    </row>
    <row r="24" spans="1:15" ht="17.45" customHeight="1" x14ac:dyDescent="0.2">
      <c r="A24" s="13" t="str">
        <f t="shared" si="4"/>
        <v>E007359011143000</v>
      </c>
      <c r="B24" s="14" t="s">
        <v>44</v>
      </c>
      <c r="C24" s="14" t="s">
        <v>69</v>
      </c>
      <c r="D24" s="14" t="s">
        <v>122</v>
      </c>
      <c r="E24" s="14" t="s">
        <v>38</v>
      </c>
      <c r="F24" s="14" t="s">
        <v>43</v>
      </c>
      <c r="G24" s="15">
        <v>109622</v>
      </c>
      <c r="H24" s="15">
        <v>-18269</v>
      </c>
      <c r="I24" s="15">
        <v>91353</v>
      </c>
      <c r="J24" s="15">
        <v>91353</v>
      </c>
      <c r="K24" s="15">
        <v>91353</v>
      </c>
      <c r="L24" s="15">
        <v>91353</v>
      </c>
      <c r="M24" s="17">
        <f t="shared" si="5"/>
        <v>0</v>
      </c>
      <c r="N24" s="17">
        <f t="shared" si="6"/>
        <v>0</v>
      </c>
      <c r="O24" s="17">
        <f t="shared" si="7"/>
        <v>91353</v>
      </c>
    </row>
    <row r="25" spans="1:15" ht="17.45" customHeight="1" x14ac:dyDescent="0.2">
      <c r="A25" s="13" t="str">
        <f t="shared" si="4"/>
        <v>E007395011143000</v>
      </c>
      <c r="B25" s="14" t="s">
        <v>44</v>
      </c>
      <c r="C25" s="14" t="s">
        <v>93</v>
      </c>
      <c r="D25" s="14" t="s">
        <v>122</v>
      </c>
      <c r="E25" s="14" t="s">
        <v>38</v>
      </c>
      <c r="F25" s="14" t="s">
        <v>43</v>
      </c>
      <c r="G25" s="15">
        <v>0</v>
      </c>
      <c r="H25" s="15">
        <v>126270.75</v>
      </c>
      <c r="I25" s="15">
        <v>126270.75</v>
      </c>
      <c r="J25" s="15">
        <v>126270.75</v>
      </c>
      <c r="K25" s="15">
        <v>126270.75</v>
      </c>
      <c r="L25" s="15">
        <v>126270.75</v>
      </c>
      <c r="M25" s="17">
        <f t="shared" si="5"/>
        <v>0</v>
      </c>
      <c r="N25" s="17">
        <f t="shared" si="6"/>
        <v>0</v>
      </c>
      <c r="O25" s="17">
        <f t="shared" si="7"/>
        <v>126270.75</v>
      </c>
    </row>
    <row r="26" spans="1:15" ht="17.45" customHeight="1" x14ac:dyDescent="0.2">
      <c r="A26" s="13" t="str">
        <f t="shared" si="4"/>
        <v>E007398011143000</v>
      </c>
      <c r="B26" s="14" t="s">
        <v>44</v>
      </c>
      <c r="C26" s="14" t="s">
        <v>71</v>
      </c>
      <c r="D26" s="14" t="s">
        <v>122</v>
      </c>
      <c r="E26" s="14" t="s">
        <v>38</v>
      </c>
      <c r="F26" s="14" t="s">
        <v>43</v>
      </c>
      <c r="G26" s="15">
        <v>0</v>
      </c>
      <c r="H26" s="15">
        <v>459130.61</v>
      </c>
      <c r="I26" s="15">
        <v>459130.61</v>
      </c>
      <c r="J26" s="15">
        <v>459130.61</v>
      </c>
      <c r="K26" s="15">
        <v>459130.61</v>
      </c>
      <c r="L26" s="15">
        <v>459130.61</v>
      </c>
      <c r="M26" s="17">
        <f t="shared" si="5"/>
        <v>0</v>
      </c>
      <c r="N26" s="17">
        <f t="shared" si="6"/>
        <v>0</v>
      </c>
      <c r="O26" s="17">
        <f t="shared" si="7"/>
        <v>459130.61</v>
      </c>
    </row>
    <row r="27" spans="1:15" ht="17.45" customHeight="1" x14ac:dyDescent="0.2">
      <c r="A27" s="13" t="str">
        <f t="shared" si="4"/>
        <v>E007441011144000</v>
      </c>
      <c r="B27" s="14" t="s">
        <v>44</v>
      </c>
      <c r="C27" s="14" t="s">
        <v>72</v>
      </c>
      <c r="D27" s="14" t="s">
        <v>122</v>
      </c>
      <c r="E27" s="14" t="s">
        <v>38</v>
      </c>
      <c r="F27" s="14" t="s">
        <v>73</v>
      </c>
      <c r="G27" s="15">
        <v>82375</v>
      </c>
      <c r="H27" s="15">
        <v>-46791.67</v>
      </c>
      <c r="I27" s="15">
        <v>35583.33</v>
      </c>
      <c r="J27" s="15">
        <v>35583.33</v>
      </c>
      <c r="K27" s="15">
        <v>35583.33</v>
      </c>
      <c r="L27" s="15">
        <v>35583.33</v>
      </c>
      <c r="M27" s="17">
        <f t="shared" si="5"/>
        <v>0</v>
      </c>
      <c r="N27" s="17">
        <f t="shared" si="6"/>
        <v>0</v>
      </c>
      <c r="O27" s="17">
        <f t="shared" si="7"/>
        <v>35583.33</v>
      </c>
    </row>
    <row r="28" spans="1:15" ht="17.45" customHeight="1" x14ac:dyDescent="0.2">
      <c r="A28" s="13" t="str">
        <f t="shared" si="4"/>
        <v>E007441021144000</v>
      </c>
      <c r="B28" s="14" t="s">
        <v>44</v>
      </c>
      <c r="C28" s="14" t="s">
        <v>74</v>
      </c>
      <c r="D28" s="14" t="s">
        <v>122</v>
      </c>
      <c r="E28" s="14" t="s">
        <v>38</v>
      </c>
      <c r="F28" s="14" t="s">
        <v>73</v>
      </c>
      <c r="G28" s="15">
        <v>490161</v>
      </c>
      <c r="H28" s="15">
        <v>-490161</v>
      </c>
      <c r="I28" s="15">
        <v>0</v>
      </c>
      <c r="J28" s="15">
        <v>0</v>
      </c>
      <c r="K28" s="15">
        <v>0</v>
      </c>
      <c r="L28" s="15">
        <v>0</v>
      </c>
      <c r="M28" s="17">
        <f t="shared" si="5"/>
        <v>0</v>
      </c>
      <c r="N28" s="17">
        <f t="shared" si="6"/>
        <v>0</v>
      </c>
      <c r="O28" s="17">
        <f t="shared" si="7"/>
        <v>0</v>
      </c>
    </row>
    <row r="29" spans="1:15" ht="17.45" customHeight="1" x14ac:dyDescent="0.2">
      <c r="A29" s="13" t="str">
        <f t="shared" si="4"/>
        <v>E007441031144000</v>
      </c>
      <c r="B29" s="14" t="s">
        <v>44</v>
      </c>
      <c r="C29" s="14" t="s">
        <v>75</v>
      </c>
      <c r="D29" s="14" t="s">
        <v>122</v>
      </c>
      <c r="E29" s="14" t="s">
        <v>38</v>
      </c>
      <c r="F29" s="14" t="s">
        <v>73</v>
      </c>
      <c r="G29" s="15">
        <v>142772</v>
      </c>
      <c r="H29" s="15">
        <v>-129588.6</v>
      </c>
      <c r="I29" s="15">
        <v>13183.4</v>
      </c>
      <c r="J29" s="15">
        <v>13183.4</v>
      </c>
      <c r="K29" s="15">
        <v>13183.4</v>
      </c>
      <c r="L29" s="15">
        <v>13183.4</v>
      </c>
      <c r="M29" s="17">
        <f t="shared" si="5"/>
        <v>0</v>
      </c>
      <c r="N29" s="17">
        <f t="shared" si="6"/>
        <v>0</v>
      </c>
      <c r="O29" s="17">
        <f t="shared" si="7"/>
        <v>13183.4</v>
      </c>
    </row>
    <row r="30" spans="1:15" ht="17.45" customHeight="1" x14ac:dyDescent="0.2">
      <c r="A30" s="13" t="str">
        <f t="shared" si="4"/>
        <v>S243439011144000</v>
      </c>
      <c r="B30" s="14" t="s">
        <v>76</v>
      </c>
      <c r="C30" s="14" t="s">
        <v>77</v>
      </c>
      <c r="D30" s="14" t="s">
        <v>122</v>
      </c>
      <c r="E30" s="14" t="s">
        <v>38</v>
      </c>
      <c r="F30" s="14" t="s">
        <v>73</v>
      </c>
      <c r="G30" s="15">
        <v>457987</v>
      </c>
      <c r="H30" s="15">
        <v>-457987</v>
      </c>
      <c r="I30" s="15">
        <v>0</v>
      </c>
      <c r="J30" s="15">
        <v>0</v>
      </c>
      <c r="K30" s="15">
        <v>0</v>
      </c>
      <c r="L30" s="15">
        <v>0</v>
      </c>
      <c r="M30" s="17">
        <f t="shared" si="5"/>
        <v>0</v>
      </c>
      <c r="N30" s="17">
        <f t="shared" si="6"/>
        <v>0</v>
      </c>
      <c r="O30" s="17">
        <f t="shared" si="7"/>
        <v>0</v>
      </c>
    </row>
    <row r="31" spans="1:15" ht="17.45" customHeight="1" x14ac:dyDescent="0.2">
      <c r="A31" s="13" t="str">
        <f t="shared" si="4"/>
        <v>E010121011141000</v>
      </c>
      <c r="B31" s="14" t="s">
        <v>78</v>
      </c>
      <c r="C31" s="14" t="s">
        <v>37</v>
      </c>
      <c r="D31" s="14" t="s">
        <v>122</v>
      </c>
      <c r="E31" s="14" t="s">
        <v>38</v>
      </c>
      <c r="F31" s="14" t="s">
        <v>36</v>
      </c>
      <c r="G31" s="15">
        <v>2067936</v>
      </c>
      <c r="H31" s="15">
        <v>-450124</v>
      </c>
      <c r="I31" s="15">
        <v>1617812</v>
      </c>
      <c r="J31" s="15">
        <v>1617812</v>
      </c>
      <c r="K31" s="15">
        <v>1617812</v>
      </c>
      <c r="L31" s="15">
        <v>1617812</v>
      </c>
      <c r="M31" s="17">
        <f t="shared" si="5"/>
        <v>0</v>
      </c>
      <c r="N31" s="17">
        <f t="shared" si="6"/>
        <v>0</v>
      </c>
      <c r="O31" s="17">
        <f t="shared" si="7"/>
        <v>1617812</v>
      </c>
    </row>
    <row r="32" spans="1:15" ht="17.45" customHeight="1" x14ac:dyDescent="0.2">
      <c r="A32" s="13" t="str">
        <f t="shared" si="4"/>
        <v>E010292011142000</v>
      </c>
      <c r="B32" s="14" t="s">
        <v>78</v>
      </c>
      <c r="C32" s="14" t="s">
        <v>48</v>
      </c>
      <c r="D32" s="14" t="s">
        <v>122</v>
      </c>
      <c r="E32" s="14" t="s">
        <v>38</v>
      </c>
      <c r="F32" s="14" t="s">
        <v>40</v>
      </c>
      <c r="G32" s="15">
        <v>5372</v>
      </c>
      <c r="H32" s="15">
        <v>-5372</v>
      </c>
      <c r="I32" s="15">
        <v>0</v>
      </c>
      <c r="J32" s="15">
        <v>0</v>
      </c>
      <c r="K32" s="15">
        <v>0</v>
      </c>
      <c r="L32" s="15">
        <v>0</v>
      </c>
      <c r="M32" s="17">
        <f t="shared" si="5"/>
        <v>0</v>
      </c>
      <c r="N32" s="17">
        <f t="shared" si="6"/>
        <v>0</v>
      </c>
      <c r="O32" s="17">
        <f t="shared" si="7"/>
        <v>0</v>
      </c>
    </row>
    <row r="33" spans="1:15" ht="17.45" customHeight="1" x14ac:dyDescent="0.2">
      <c r="A33" s="13" t="str">
        <f t="shared" si="4"/>
        <v>E010311011143000</v>
      </c>
      <c r="B33" s="14" t="s">
        <v>78</v>
      </c>
      <c r="C33" s="14" t="s">
        <v>49</v>
      </c>
      <c r="D33" s="14" t="s">
        <v>122</v>
      </c>
      <c r="E33" s="14" t="s">
        <v>38</v>
      </c>
      <c r="F33" s="14" t="s">
        <v>43</v>
      </c>
      <c r="G33" s="15">
        <v>363952</v>
      </c>
      <c r="H33" s="15">
        <v>-334834</v>
      </c>
      <c r="I33" s="15">
        <v>29118</v>
      </c>
      <c r="J33" s="15">
        <v>29118</v>
      </c>
      <c r="K33" s="15">
        <v>29118</v>
      </c>
      <c r="L33" s="15">
        <v>29118</v>
      </c>
      <c r="M33" s="17">
        <f t="shared" si="5"/>
        <v>0</v>
      </c>
      <c r="N33" s="17">
        <f t="shared" si="6"/>
        <v>0</v>
      </c>
      <c r="O33" s="17">
        <f t="shared" si="7"/>
        <v>29118</v>
      </c>
    </row>
    <row r="34" spans="1:15" ht="17.45" customHeight="1" x14ac:dyDescent="0.2">
      <c r="A34" s="13" t="str">
        <f t="shared" si="4"/>
        <v>E010313011143000</v>
      </c>
      <c r="B34" s="14" t="s">
        <v>78</v>
      </c>
      <c r="C34" s="14" t="s">
        <v>50</v>
      </c>
      <c r="D34" s="14" t="s">
        <v>122</v>
      </c>
      <c r="E34" s="14" t="s">
        <v>38</v>
      </c>
      <c r="F34" s="14" t="s">
        <v>43</v>
      </c>
      <c r="G34" s="15">
        <v>150131</v>
      </c>
      <c r="H34" s="15">
        <v>-13769</v>
      </c>
      <c r="I34" s="15">
        <v>136362</v>
      </c>
      <c r="J34" s="15">
        <v>136362</v>
      </c>
      <c r="K34" s="15">
        <v>136362</v>
      </c>
      <c r="L34" s="15">
        <v>136362</v>
      </c>
      <c r="M34" s="17">
        <f t="shared" si="5"/>
        <v>0</v>
      </c>
      <c r="N34" s="17">
        <f t="shared" si="6"/>
        <v>0</v>
      </c>
      <c r="O34" s="17">
        <f t="shared" si="7"/>
        <v>136362</v>
      </c>
    </row>
    <row r="35" spans="1:15" ht="17.45" customHeight="1" x14ac:dyDescent="0.2">
      <c r="A35" s="13" t="str">
        <f t="shared" si="4"/>
        <v>E010314011143000</v>
      </c>
      <c r="B35" s="14" t="s">
        <v>78</v>
      </c>
      <c r="C35" s="14" t="s">
        <v>80</v>
      </c>
      <c r="D35" s="14" t="s">
        <v>122</v>
      </c>
      <c r="E35" s="14" t="s">
        <v>38</v>
      </c>
      <c r="F35" s="14" t="s">
        <v>43</v>
      </c>
      <c r="G35" s="15">
        <v>0</v>
      </c>
      <c r="H35" s="15">
        <v>68826.649999999994</v>
      </c>
      <c r="I35" s="15">
        <v>68826.649999999994</v>
      </c>
      <c r="J35" s="15">
        <v>68826.649999999994</v>
      </c>
      <c r="K35" s="15">
        <v>68826.649999999994</v>
      </c>
      <c r="L35" s="15">
        <v>68826.649999999994</v>
      </c>
      <c r="M35" s="17">
        <f t="shared" si="5"/>
        <v>0</v>
      </c>
      <c r="N35" s="17">
        <f t="shared" si="6"/>
        <v>0</v>
      </c>
      <c r="O35" s="17">
        <f t="shared" si="7"/>
        <v>68826.649999999994</v>
      </c>
    </row>
    <row r="36" spans="1:15" ht="17.45" customHeight="1" x14ac:dyDescent="0.2">
      <c r="A36" s="13" t="str">
        <f t="shared" si="4"/>
        <v>E010316031143000</v>
      </c>
      <c r="B36" s="14" t="s">
        <v>78</v>
      </c>
      <c r="C36" s="14" t="s">
        <v>51</v>
      </c>
      <c r="D36" s="14" t="s">
        <v>122</v>
      </c>
      <c r="E36" s="14" t="s">
        <v>38</v>
      </c>
      <c r="F36" s="14" t="s">
        <v>43</v>
      </c>
      <c r="G36" s="15">
        <v>45000</v>
      </c>
      <c r="H36" s="15">
        <v>-8601</v>
      </c>
      <c r="I36" s="15">
        <v>36399</v>
      </c>
      <c r="J36" s="15">
        <v>36399</v>
      </c>
      <c r="K36" s="15">
        <v>36399</v>
      </c>
      <c r="L36" s="15">
        <v>36399</v>
      </c>
      <c r="M36" s="17">
        <f t="shared" si="5"/>
        <v>0</v>
      </c>
      <c r="N36" s="17">
        <f t="shared" si="6"/>
        <v>0</v>
      </c>
      <c r="O36" s="17">
        <f t="shared" si="7"/>
        <v>36399</v>
      </c>
    </row>
    <row r="37" spans="1:15" ht="17.45" customHeight="1" x14ac:dyDescent="0.2">
      <c r="A37" s="13" t="str">
        <f t="shared" ref="A37:A62" si="8">CONCATENATE(B37,C37,D37,E37,F37)</f>
        <v>E010318011143000</v>
      </c>
      <c r="B37" s="14" t="s">
        <v>78</v>
      </c>
      <c r="C37" s="14" t="s">
        <v>53</v>
      </c>
      <c r="D37" s="14" t="s">
        <v>122</v>
      </c>
      <c r="E37" s="14" t="s">
        <v>38</v>
      </c>
      <c r="F37" s="14" t="s">
        <v>43</v>
      </c>
      <c r="G37" s="15">
        <v>3480</v>
      </c>
      <c r="H37" s="15">
        <v>-3480</v>
      </c>
      <c r="I37" s="15">
        <v>0</v>
      </c>
      <c r="J37" s="15">
        <v>0</v>
      </c>
      <c r="K37" s="15">
        <v>0</v>
      </c>
      <c r="L37" s="15">
        <v>0</v>
      </c>
      <c r="M37" s="17">
        <f t="shared" ref="M37:M59" si="9">J37-K37</f>
        <v>0</v>
      </c>
      <c r="N37" s="17">
        <f t="shared" ref="N37:N59" si="10">K37-L37</f>
        <v>0</v>
      </c>
      <c r="O37" s="17">
        <f t="shared" ref="O37:O59" si="11">L37</f>
        <v>0</v>
      </c>
    </row>
    <row r="38" spans="1:15" ht="17.45" customHeight="1" x14ac:dyDescent="0.2">
      <c r="A38" s="13" t="str">
        <f t="shared" si="8"/>
        <v>E010323021143000</v>
      </c>
      <c r="B38" s="14" t="s">
        <v>78</v>
      </c>
      <c r="C38" s="14" t="s">
        <v>55</v>
      </c>
      <c r="D38" s="14" t="s">
        <v>122</v>
      </c>
      <c r="E38" s="14" t="s">
        <v>38</v>
      </c>
      <c r="F38" s="14" t="s">
        <v>43</v>
      </c>
      <c r="G38" s="15">
        <v>56000</v>
      </c>
      <c r="H38" s="15">
        <v>-56000</v>
      </c>
      <c r="I38" s="15">
        <v>0</v>
      </c>
      <c r="J38" s="15">
        <v>0</v>
      </c>
      <c r="K38" s="15">
        <v>0</v>
      </c>
      <c r="L38" s="15">
        <v>0</v>
      </c>
      <c r="M38" s="17">
        <f t="shared" si="9"/>
        <v>0</v>
      </c>
      <c r="N38" s="17">
        <f t="shared" si="10"/>
        <v>0</v>
      </c>
      <c r="O38" s="17">
        <f t="shared" si="11"/>
        <v>0</v>
      </c>
    </row>
    <row r="39" spans="1:15" ht="17.45" customHeight="1" x14ac:dyDescent="0.2">
      <c r="A39" s="13" t="str">
        <f t="shared" si="8"/>
        <v>E010331041143000</v>
      </c>
      <c r="B39" s="14" t="s">
        <v>78</v>
      </c>
      <c r="C39" s="14" t="s">
        <v>81</v>
      </c>
      <c r="D39" s="14" t="s">
        <v>122</v>
      </c>
      <c r="E39" s="14" t="s">
        <v>38</v>
      </c>
      <c r="F39" s="14" t="s">
        <v>43</v>
      </c>
      <c r="G39" s="15">
        <v>181822</v>
      </c>
      <c r="H39" s="15">
        <v>59964.87</v>
      </c>
      <c r="I39" s="15">
        <v>241786.87</v>
      </c>
      <c r="J39" s="15">
        <v>241786.87</v>
      </c>
      <c r="K39" s="15">
        <v>241786.87</v>
      </c>
      <c r="L39" s="15">
        <v>241786.87</v>
      </c>
      <c r="M39" s="17">
        <f t="shared" si="9"/>
        <v>0</v>
      </c>
      <c r="N39" s="17">
        <f t="shared" si="10"/>
        <v>0</v>
      </c>
      <c r="O39" s="17">
        <f t="shared" si="11"/>
        <v>241786.87</v>
      </c>
    </row>
    <row r="40" spans="1:15" ht="17.45" customHeight="1" x14ac:dyDescent="0.2">
      <c r="A40" s="13" t="str">
        <f t="shared" si="8"/>
        <v>E010334011143000</v>
      </c>
      <c r="B40" s="14" t="s">
        <v>78</v>
      </c>
      <c r="C40" s="14" t="s">
        <v>58</v>
      </c>
      <c r="D40" s="14" t="s">
        <v>122</v>
      </c>
      <c r="E40" s="14" t="s">
        <v>38</v>
      </c>
      <c r="F40" s="14" t="s">
        <v>43</v>
      </c>
      <c r="G40" s="15">
        <v>52500</v>
      </c>
      <c r="H40" s="15">
        <v>-52500</v>
      </c>
      <c r="I40" s="15">
        <v>0</v>
      </c>
      <c r="J40" s="15">
        <v>0</v>
      </c>
      <c r="K40" s="15">
        <v>0</v>
      </c>
      <c r="L40" s="15">
        <v>0</v>
      </c>
      <c r="M40" s="17">
        <f t="shared" si="9"/>
        <v>0</v>
      </c>
      <c r="N40" s="17">
        <f t="shared" si="10"/>
        <v>0</v>
      </c>
      <c r="O40" s="17">
        <f t="shared" si="11"/>
        <v>0</v>
      </c>
    </row>
    <row r="41" spans="1:15" ht="17.45" customHeight="1" x14ac:dyDescent="0.2">
      <c r="A41" s="13" t="str">
        <f t="shared" si="8"/>
        <v>E010336021143000</v>
      </c>
      <c r="B41" s="14" t="s">
        <v>78</v>
      </c>
      <c r="C41" s="14" t="s">
        <v>82</v>
      </c>
      <c r="D41" s="14" t="s">
        <v>122</v>
      </c>
      <c r="E41" s="14" t="s">
        <v>38</v>
      </c>
      <c r="F41" s="14" t="s">
        <v>43</v>
      </c>
      <c r="G41" s="15">
        <v>3110</v>
      </c>
      <c r="H41" s="15">
        <v>-3110</v>
      </c>
      <c r="I41" s="15">
        <v>0</v>
      </c>
      <c r="J41" s="15">
        <v>0</v>
      </c>
      <c r="K41" s="15">
        <v>0</v>
      </c>
      <c r="L41" s="15">
        <v>0</v>
      </c>
      <c r="M41" s="17">
        <f t="shared" si="9"/>
        <v>0</v>
      </c>
      <c r="N41" s="17">
        <f t="shared" si="10"/>
        <v>0</v>
      </c>
      <c r="O41" s="17">
        <f t="shared" si="11"/>
        <v>0</v>
      </c>
    </row>
    <row r="42" spans="1:15" ht="17.45" customHeight="1" x14ac:dyDescent="0.2">
      <c r="A42" s="13" t="str">
        <f t="shared" si="8"/>
        <v>E010336031143000</v>
      </c>
      <c r="B42" s="14" t="s">
        <v>78</v>
      </c>
      <c r="C42" s="14" t="s">
        <v>60</v>
      </c>
      <c r="D42" s="14" t="s">
        <v>122</v>
      </c>
      <c r="E42" s="14" t="s">
        <v>38</v>
      </c>
      <c r="F42" s="14" t="s">
        <v>43</v>
      </c>
      <c r="G42" s="15">
        <v>89925</v>
      </c>
      <c r="H42" s="15">
        <v>-89925</v>
      </c>
      <c r="I42" s="15">
        <v>0</v>
      </c>
      <c r="J42" s="15">
        <v>0</v>
      </c>
      <c r="K42" s="15">
        <v>0</v>
      </c>
      <c r="L42" s="15">
        <v>0</v>
      </c>
      <c r="M42" s="17">
        <f t="shared" si="9"/>
        <v>0</v>
      </c>
      <c r="N42" s="17">
        <f t="shared" si="10"/>
        <v>0</v>
      </c>
      <c r="O42" s="17">
        <f t="shared" si="11"/>
        <v>0</v>
      </c>
    </row>
    <row r="43" spans="1:15" ht="17.45" customHeight="1" x14ac:dyDescent="0.2">
      <c r="A43" s="13" t="str">
        <f t="shared" si="8"/>
        <v>E010336041143000</v>
      </c>
      <c r="B43" s="14" t="s">
        <v>78</v>
      </c>
      <c r="C43" s="14" t="s">
        <v>61</v>
      </c>
      <c r="D43" s="14" t="s">
        <v>122</v>
      </c>
      <c r="E43" s="14" t="s">
        <v>38</v>
      </c>
      <c r="F43" s="14" t="s">
        <v>43</v>
      </c>
      <c r="G43" s="15">
        <v>82500</v>
      </c>
      <c r="H43" s="15">
        <v>-12301.2</v>
      </c>
      <c r="I43" s="15">
        <v>70198.8</v>
      </c>
      <c r="J43" s="15">
        <v>70198.8</v>
      </c>
      <c r="K43" s="15">
        <v>70198.8</v>
      </c>
      <c r="L43" s="15">
        <v>70198.8</v>
      </c>
      <c r="M43" s="17">
        <f t="shared" si="9"/>
        <v>0</v>
      </c>
      <c r="N43" s="17">
        <f t="shared" si="10"/>
        <v>0</v>
      </c>
      <c r="O43" s="17">
        <f t="shared" si="11"/>
        <v>70198.8</v>
      </c>
    </row>
    <row r="44" spans="1:15" ht="17.45" customHeight="1" x14ac:dyDescent="0.2">
      <c r="A44" s="13" t="str">
        <f t="shared" si="8"/>
        <v>E010336051143000</v>
      </c>
      <c r="B44" s="14" t="s">
        <v>78</v>
      </c>
      <c r="C44" s="14" t="s">
        <v>62</v>
      </c>
      <c r="D44" s="14" t="s">
        <v>122</v>
      </c>
      <c r="E44" s="14" t="s">
        <v>38</v>
      </c>
      <c r="F44" s="14" t="s">
        <v>43</v>
      </c>
      <c r="G44" s="15">
        <v>24974</v>
      </c>
      <c r="H44" s="15">
        <v>-21976</v>
      </c>
      <c r="I44" s="15">
        <v>2998</v>
      </c>
      <c r="J44" s="15">
        <v>2998</v>
      </c>
      <c r="K44" s="15">
        <v>2998</v>
      </c>
      <c r="L44" s="15">
        <v>2998</v>
      </c>
      <c r="M44" s="17">
        <f t="shared" si="9"/>
        <v>0</v>
      </c>
      <c r="N44" s="17">
        <f t="shared" si="10"/>
        <v>0</v>
      </c>
      <c r="O44" s="17">
        <f t="shared" si="11"/>
        <v>2998</v>
      </c>
    </row>
    <row r="45" spans="1:15" ht="17.45" customHeight="1" x14ac:dyDescent="0.2">
      <c r="A45" s="13" t="str">
        <f t="shared" si="8"/>
        <v>E010338011143000</v>
      </c>
      <c r="B45" s="14" t="s">
        <v>78</v>
      </c>
      <c r="C45" s="14" t="s">
        <v>63</v>
      </c>
      <c r="D45" s="14" t="s">
        <v>122</v>
      </c>
      <c r="E45" s="14" t="s">
        <v>38</v>
      </c>
      <c r="F45" s="14" t="s">
        <v>43</v>
      </c>
      <c r="G45" s="15">
        <v>265802</v>
      </c>
      <c r="H45" s="15">
        <v>-200733.19</v>
      </c>
      <c r="I45" s="15">
        <v>65068.81</v>
      </c>
      <c r="J45" s="15">
        <v>65068.81</v>
      </c>
      <c r="K45" s="15">
        <v>65068.81</v>
      </c>
      <c r="L45" s="15">
        <v>65068.81</v>
      </c>
      <c r="M45" s="17">
        <f t="shared" si="9"/>
        <v>0</v>
      </c>
      <c r="N45" s="17">
        <f t="shared" si="10"/>
        <v>0</v>
      </c>
      <c r="O45" s="17">
        <f t="shared" si="11"/>
        <v>65068.81</v>
      </c>
    </row>
    <row r="46" spans="1:15" ht="17.45" customHeight="1" x14ac:dyDescent="0.2">
      <c r="A46" s="13" t="str">
        <f t="shared" si="8"/>
        <v>E010341011143000</v>
      </c>
      <c r="B46" s="14" t="s">
        <v>78</v>
      </c>
      <c r="C46" s="14" t="s">
        <v>83</v>
      </c>
      <c r="D46" s="14" t="s">
        <v>122</v>
      </c>
      <c r="E46" s="14" t="s">
        <v>38</v>
      </c>
      <c r="F46" s="14" t="s">
        <v>43</v>
      </c>
      <c r="G46" s="15">
        <v>30000</v>
      </c>
      <c r="H46" s="15">
        <v>-29916.48</v>
      </c>
      <c r="I46" s="15">
        <v>83.52</v>
      </c>
      <c r="J46" s="15">
        <v>83.52</v>
      </c>
      <c r="K46" s="15">
        <v>83.52</v>
      </c>
      <c r="L46" s="15">
        <v>83.52</v>
      </c>
      <c r="M46" s="17">
        <f t="shared" si="9"/>
        <v>0</v>
      </c>
      <c r="N46" s="17">
        <f t="shared" si="10"/>
        <v>0</v>
      </c>
      <c r="O46" s="17">
        <f t="shared" si="11"/>
        <v>83.52</v>
      </c>
    </row>
    <row r="47" spans="1:15" ht="17.45" customHeight="1" x14ac:dyDescent="0.2">
      <c r="A47" s="13" t="str">
        <f t="shared" si="8"/>
        <v>E010345011143000</v>
      </c>
      <c r="B47" s="14" t="s">
        <v>78</v>
      </c>
      <c r="C47" s="14" t="s">
        <v>65</v>
      </c>
      <c r="D47" s="14" t="s">
        <v>122</v>
      </c>
      <c r="E47" s="14" t="s">
        <v>38</v>
      </c>
      <c r="F47" s="14" t="s">
        <v>43</v>
      </c>
      <c r="G47" s="15">
        <v>150000</v>
      </c>
      <c r="H47" s="15">
        <v>-150000</v>
      </c>
      <c r="I47" s="15">
        <v>0</v>
      </c>
      <c r="J47" s="15">
        <v>0</v>
      </c>
      <c r="K47" s="15">
        <v>0</v>
      </c>
      <c r="L47" s="15">
        <v>0</v>
      </c>
      <c r="M47" s="17">
        <f t="shared" si="9"/>
        <v>0</v>
      </c>
      <c r="N47" s="17">
        <f t="shared" si="10"/>
        <v>0</v>
      </c>
      <c r="O47" s="17">
        <f t="shared" si="11"/>
        <v>0</v>
      </c>
    </row>
    <row r="48" spans="1:15" ht="17.45" customHeight="1" x14ac:dyDescent="0.2">
      <c r="A48" s="13" t="str">
        <f t="shared" si="8"/>
        <v>E010352011143000</v>
      </c>
      <c r="B48" s="14" t="s">
        <v>78</v>
      </c>
      <c r="C48" s="14" t="s">
        <v>42</v>
      </c>
      <c r="D48" s="14" t="s">
        <v>122</v>
      </c>
      <c r="E48" s="14" t="s">
        <v>38</v>
      </c>
      <c r="F48" s="14" t="s">
        <v>43</v>
      </c>
      <c r="G48" s="15">
        <v>0</v>
      </c>
      <c r="H48" s="15">
        <v>2500</v>
      </c>
      <c r="I48" s="15">
        <v>2500</v>
      </c>
      <c r="J48" s="15">
        <v>2500</v>
      </c>
      <c r="K48" s="15">
        <v>2500</v>
      </c>
      <c r="L48" s="15">
        <v>2500</v>
      </c>
      <c r="M48" s="17">
        <f t="shared" si="9"/>
        <v>0</v>
      </c>
      <c r="N48" s="17">
        <f t="shared" si="10"/>
        <v>0</v>
      </c>
      <c r="O48" s="17">
        <f t="shared" si="11"/>
        <v>2500</v>
      </c>
    </row>
    <row r="49" spans="1:15" ht="17.45" customHeight="1" x14ac:dyDescent="0.2">
      <c r="A49" s="13" t="str">
        <f t="shared" si="8"/>
        <v>E010357011143000</v>
      </c>
      <c r="B49" s="14" t="s">
        <v>78</v>
      </c>
      <c r="C49" s="14" t="s">
        <v>84</v>
      </c>
      <c r="D49" s="14" t="s">
        <v>122</v>
      </c>
      <c r="E49" s="14" t="s">
        <v>38</v>
      </c>
      <c r="F49" s="14" t="s">
        <v>43</v>
      </c>
      <c r="G49" s="15">
        <v>0</v>
      </c>
      <c r="H49" s="15">
        <v>15602</v>
      </c>
      <c r="I49" s="15">
        <v>15602</v>
      </c>
      <c r="J49" s="15">
        <v>15602</v>
      </c>
      <c r="K49" s="15">
        <v>15602</v>
      </c>
      <c r="L49" s="15">
        <v>15602</v>
      </c>
      <c r="M49" s="17">
        <f t="shared" si="9"/>
        <v>0</v>
      </c>
      <c r="N49" s="17">
        <f t="shared" si="10"/>
        <v>0</v>
      </c>
      <c r="O49" s="17">
        <f t="shared" si="11"/>
        <v>15602</v>
      </c>
    </row>
    <row r="50" spans="1:15" ht="17.45" customHeight="1" x14ac:dyDescent="0.2">
      <c r="A50" s="13" t="str">
        <f t="shared" si="8"/>
        <v>E010358011143000</v>
      </c>
      <c r="B50" s="14" t="s">
        <v>78</v>
      </c>
      <c r="C50" s="14" t="s">
        <v>68</v>
      </c>
      <c r="D50" s="14" t="s">
        <v>122</v>
      </c>
      <c r="E50" s="14" t="s">
        <v>38</v>
      </c>
      <c r="F50" s="14" t="s">
        <v>43</v>
      </c>
      <c r="G50" s="15">
        <v>542374</v>
      </c>
      <c r="H50" s="15">
        <v>-542374</v>
      </c>
      <c r="I50" s="15">
        <v>0</v>
      </c>
      <c r="J50" s="15">
        <v>0</v>
      </c>
      <c r="K50" s="15">
        <v>0</v>
      </c>
      <c r="L50" s="15">
        <v>0</v>
      </c>
      <c r="M50" s="17">
        <f t="shared" si="9"/>
        <v>0</v>
      </c>
      <c r="N50" s="17">
        <f t="shared" si="10"/>
        <v>0</v>
      </c>
      <c r="O50" s="17">
        <f t="shared" si="11"/>
        <v>0</v>
      </c>
    </row>
    <row r="51" spans="1:15" ht="17.45" customHeight="1" x14ac:dyDescent="0.2">
      <c r="A51" s="13" t="str">
        <f t="shared" si="8"/>
        <v>E010359011143000</v>
      </c>
      <c r="B51" s="14" t="s">
        <v>78</v>
      </c>
      <c r="C51" s="14" t="s">
        <v>69</v>
      </c>
      <c r="D51" s="14" t="s">
        <v>122</v>
      </c>
      <c r="E51" s="14" t="s">
        <v>38</v>
      </c>
      <c r="F51" s="14" t="s">
        <v>43</v>
      </c>
      <c r="G51" s="15">
        <v>33000</v>
      </c>
      <c r="H51" s="15">
        <v>-4098.7299999999996</v>
      </c>
      <c r="I51" s="15">
        <v>28901.27</v>
      </c>
      <c r="J51" s="15">
        <v>28901.27</v>
      </c>
      <c r="K51" s="15">
        <v>28901.27</v>
      </c>
      <c r="L51" s="15">
        <v>28901.27</v>
      </c>
      <c r="M51" s="17">
        <f t="shared" si="9"/>
        <v>0</v>
      </c>
      <c r="N51" s="17">
        <f t="shared" si="10"/>
        <v>0</v>
      </c>
      <c r="O51" s="17">
        <f t="shared" si="11"/>
        <v>28901.27</v>
      </c>
    </row>
    <row r="52" spans="1:15" ht="17.45" customHeight="1" x14ac:dyDescent="0.2">
      <c r="A52" s="13" t="str">
        <f t="shared" si="8"/>
        <v>E010371041143000</v>
      </c>
      <c r="B52" s="14" t="s">
        <v>78</v>
      </c>
      <c r="C52" s="14" t="s">
        <v>85</v>
      </c>
      <c r="D52" s="14" t="s">
        <v>122</v>
      </c>
      <c r="E52" s="14" t="s">
        <v>38</v>
      </c>
      <c r="F52" s="14" t="s">
        <v>43</v>
      </c>
      <c r="G52" s="15">
        <v>0</v>
      </c>
      <c r="H52" s="15">
        <v>9914</v>
      </c>
      <c r="I52" s="15">
        <v>9914</v>
      </c>
      <c r="J52" s="15">
        <v>9914</v>
      </c>
      <c r="K52" s="15">
        <v>9914</v>
      </c>
      <c r="L52" s="15">
        <v>9914</v>
      </c>
      <c r="M52" s="17">
        <f t="shared" si="9"/>
        <v>0</v>
      </c>
      <c r="N52" s="17">
        <f t="shared" si="10"/>
        <v>0</v>
      </c>
      <c r="O52" s="17">
        <f t="shared" si="11"/>
        <v>9914</v>
      </c>
    </row>
    <row r="53" spans="1:15" ht="17.45" customHeight="1" x14ac:dyDescent="0.2">
      <c r="A53" s="13" t="str">
        <f t="shared" si="8"/>
        <v>E010375041143000</v>
      </c>
      <c r="B53" s="14" t="s">
        <v>78</v>
      </c>
      <c r="C53" s="14" t="s">
        <v>86</v>
      </c>
      <c r="D53" s="14" t="s">
        <v>122</v>
      </c>
      <c r="E53" s="14" t="s">
        <v>38</v>
      </c>
      <c r="F53" s="14" t="s">
        <v>43</v>
      </c>
      <c r="G53" s="15">
        <v>90188</v>
      </c>
      <c r="H53" s="15">
        <v>-87654</v>
      </c>
      <c r="I53" s="15">
        <v>2534</v>
      </c>
      <c r="J53" s="15">
        <v>2534</v>
      </c>
      <c r="K53" s="15">
        <v>2534</v>
      </c>
      <c r="L53" s="15">
        <v>2534</v>
      </c>
      <c r="M53" s="17">
        <f t="shared" si="9"/>
        <v>0</v>
      </c>
      <c r="N53" s="17">
        <f t="shared" si="10"/>
        <v>0</v>
      </c>
      <c r="O53" s="17">
        <f t="shared" si="11"/>
        <v>2534</v>
      </c>
    </row>
    <row r="54" spans="1:15" ht="17.45" customHeight="1" x14ac:dyDescent="0.2">
      <c r="A54" s="13" t="str">
        <f t="shared" si="8"/>
        <v>E010382011143000</v>
      </c>
      <c r="B54" s="14" t="s">
        <v>78</v>
      </c>
      <c r="C54" s="14" t="s">
        <v>70</v>
      </c>
      <c r="D54" s="14" t="s">
        <v>122</v>
      </c>
      <c r="E54" s="14" t="s">
        <v>38</v>
      </c>
      <c r="F54" s="14" t="s">
        <v>43</v>
      </c>
      <c r="G54" s="15">
        <v>0</v>
      </c>
      <c r="H54" s="15">
        <v>45356.53</v>
      </c>
      <c r="I54" s="15">
        <v>45356.53</v>
      </c>
      <c r="J54" s="15">
        <v>45356.53</v>
      </c>
      <c r="K54" s="15">
        <v>45356.53</v>
      </c>
      <c r="L54" s="15">
        <v>45356.53</v>
      </c>
      <c r="M54" s="17">
        <f t="shared" si="9"/>
        <v>0</v>
      </c>
      <c r="N54" s="17">
        <f t="shared" si="10"/>
        <v>0</v>
      </c>
      <c r="O54" s="17">
        <f t="shared" si="11"/>
        <v>45356.53</v>
      </c>
    </row>
    <row r="55" spans="1:15" ht="17.45" customHeight="1" x14ac:dyDescent="0.2">
      <c r="A55" s="13" t="str">
        <f t="shared" si="8"/>
        <v>E010383011143000</v>
      </c>
      <c r="B55" s="14" t="s">
        <v>78</v>
      </c>
      <c r="C55" s="14" t="s">
        <v>87</v>
      </c>
      <c r="D55" s="14" t="s">
        <v>122</v>
      </c>
      <c r="E55" s="14" t="s">
        <v>38</v>
      </c>
      <c r="F55" s="14" t="s">
        <v>43</v>
      </c>
      <c r="G55" s="15">
        <v>34510</v>
      </c>
      <c r="H55" s="15">
        <v>26078</v>
      </c>
      <c r="I55" s="15">
        <v>60588</v>
      </c>
      <c r="J55" s="15">
        <v>60588</v>
      </c>
      <c r="K55" s="15">
        <v>60588</v>
      </c>
      <c r="L55" s="15">
        <v>60588</v>
      </c>
      <c r="M55" s="17">
        <f t="shared" si="9"/>
        <v>0</v>
      </c>
      <c r="N55" s="17">
        <f t="shared" si="10"/>
        <v>0</v>
      </c>
      <c r="O55" s="17">
        <f t="shared" si="11"/>
        <v>60588</v>
      </c>
    </row>
    <row r="56" spans="1:15" ht="17.45" customHeight="1" x14ac:dyDescent="0.2">
      <c r="A56" s="13" t="str">
        <f t="shared" si="8"/>
        <v>E010392021143000</v>
      </c>
      <c r="B56" s="14" t="s">
        <v>78</v>
      </c>
      <c r="C56" s="14" t="s">
        <v>88</v>
      </c>
      <c r="D56" s="14" t="s">
        <v>122</v>
      </c>
      <c r="E56" s="14" t="s">
        <v>38</v>
      </c>
      <c r="F56" s="14" t="s">
        <v>43</v>
      </c>
      <c r="G56" s="15">
        <v>0</v>
      </c>
      <c r="H56" s="15">
        <v>2467.5300000000002</v>
      </c>
      <c r="I56" s="15">
        <v>2467.5300000000002</v>
      </c>
      <c r="J56" s="15">
        <v>2467.5300000000002</v>
      </c>
      <c r="K56" s="15">
        <v>2467.5300000000002</v>
      </c>
      <c r="L56" s="15">
        <v>2467.5300000000002</v>
      </c>
      <c r="M56" s="17">
        <f t="shared" si="9"/>
        <v>0</v>
      </c>
      <c r="N56" s="17">
        <f t="shared" si="10"/>
        <v>0</v>
      </c>
      <c r="O56" s="17">
        <f t="shared" si="11"/>
        <v>2467.5300000000002</v>
      </c>
    </row>
    <row r="57" spans="1:15" ht="17.45" customHeight="1" x14ac:dyDescent="0.2">
      <c r="A57" s="13" t="str">
        <f t="shared" si="8"/>
        <v>E010395011143000</v>
      </c>
      <c r="B57" s="14" t="s">
        <v>78</v>
      </c>
      <c r="C57" s="14" t="s">
        <v>93</v>
      </c>
      <c r="D57" s="14" t="s">
        <v>122</v>
      </c>
      <c r="E57" s="14" t="s">
        <v>38</v>
      </c>
      <c r="F57" s="14" t="s">
        <v>43</v>
      </c>
      <c r="G57" s="15">
        <v>0</v>
      </c>
      <c r="H57" s="15">
        <v>14562</v>
      </c>
      <c r="I57" s="15">
        <v>14562</v>
      </c>
      <c r="J57" s="15">
        <v>14562</v>
      </c>
      <c r="K57" s="15">
        <v>14562</v>
      </c>
      <c r="L57" s="15">
        <v>14562</v>
      </c>
      <c r="M57" s="17">
        <f t="shared" si="9"/>
        <v>0</v>
      </c>
      <c r="N57" s="17">
        <f t="shared" si="10"/>
        <v>0</v>
      </c>
      <c r="O57" s="17">
        <f t="shared" si="11"/>
        <v>14562</v>
      </c>
    </row>
    <row r="58" spans="1:15" ht="17.45" customHeight="1" x14ac:dyDescent="0.2">
      <c r="A58" s="13" t="str">
        <f t="shared" si="8"/>
        <v>E010398011143000</v>
      </c>
      <c r="B58" s="14" t="s">
        <v>78</v>
      </c>
      <c r="C58" s="14" t="s">
        <v>71</v>
      </c>
      <c r="D58" s="14" t="s">
        <v>122</v>
      </c>
      <c r="E58" s="14" t="s">
        <v>38</v>
      </c>
      <c r="F58" s="14" t="s">
        <v>43</v>
      </c>
      <c r="G58" s="15">
        <v>100000</v>
      </c>
      <c r="H58" s="15">
        <v>746760.13</v>
      </c>
      <c r="I58" s="15">
        <v>846760.13</v>
      </c>
      <c r="J58" s="15">
        <v>846760.13</v>
      </c>
      <c r="K58" s="15">
        <v>846760.13</v>
      </c>
      <c r="L58" s="15">
        <v>846760.13</v>
      </c>
      <c r="M58" s="17">
        <f t="shared" si="9"/>
        <v>0</v>
      </c>
      <c r="N58" s="17">
        <f t="shared" si="10"/>
        <v>0</v>
      </c>
      <c r="O58" s="17">
        <f t="shared" si="11"/>
        <v>846760.13</v>
      </c>
    </row>
    <row r="59" spans="1:15" ht="17.45" customHeight="1" x14ac:dyDescent="0.2">
      <c r="A59" s="13" t="str">
        <f t="shared" si="8"/>
        <v>S243439011144000</v>
      </c>
      <c r="B59" s="14" t="s">
        <v>76</v>
      </c>
      <c r="C59" s="14" t="s">
        <v>77</v>
      </c>
      <c r="D59" s="14" t="s">
        <v>122</v>
      </c>
      <c r="E59" s="14" t="s">
        <v>38</v>
      </c>
      <c r="F59" s="14" t="s">
        <v>73</v>
      </c>
      <c r="G59" s="15">
        <v>210567</v>
      </c>
      <c r="H59" s="15">
        <v>95433</v>
      </c>
      <c r="I59" s="15">
        <v>306000</v>
      </c>
      <c r="J59" s="15">
        <v>306000</v>
      </c>
      <c r="K59" s="15">
        <v>306000</v>
      </c>
      <c r="L59" s="15">
        <v>306000</v>
      </c>
      <c r="M59" s="17">
        <f t="shared" si="9"/>
        <v>0</v>
      </c>
      <c r="N59" s="17">
        <f t="shared" si="10"/>
        <v>0</v>
      </c>
      <c r="O59" s="17">
        <f t="shared" si="11"/>
        <v>306000</v>
      </c>
    </row>
    <row r="60" spans="1:15" x14ac:dyDescent="0.2">
      <c r="A60" s="13" t="str">
        <f t="shared" si="8"/>
        <v>M001329031143000</v>
      </c>
      <c r="B60" s="14" t="s">
        <v>89</v>
      </c>
      <c r="C60" s="14" t="s">
        <v>90</v>
      </c>
      <c r="D60" s="14" t="s">
        <v>122</v>
      </c>
      <c r="E60" s="14" t="s">
        <v>38</v>
      </c>
      <c r="F60" s="14" t="s">
        <v>43</v>
      </c>
      <c r="G60" s="15">
        <v>15000</v>
      </c>
      <c r="H60" s="15">
        <v>-15000</v>
      </c>
      <c r="I60" s="15">
        <v>0</v>
      </c>
      <c r="J60" s="15">
        <v>0</v>
      </c>
      <c r="K60" s="15">
        <v>0</v>
      </c>
      <c r="L60" s="15">
        <v>0</v>
      </c>
      <c r="M60" s="17">
        <f t="shared" ref="M60:M67" si="12">J60-K60</f>
        <v>0</v>
      </c>
      <c r="N60" s="17">
        <f t="shared" ref="N60:N67" si="13">K60-L60</f>
        <v>0</v>
      </c>
      <c r="O60" s="17">
        <f t="shared" ref="O60:O67" si="14">L60</f>
        <v>0</v>
      </c>
    </row>
    <row r="61" spans="1:15" x14ac:dyDescent="0.2">
      <c r="A61" s="13" t="str">
        <f t="shared" si="8"/>
        <v>M001331041143000</v>
      </c>
      <c r="B61" s="14" t="s">
        <v>89</v>
      </c>
      <c r="C61" s="14" t="s">
        <v>81</v>
      </c>
      <c r="D61" s="14" t="s">
        <v>122</v>
      </c>
      <c r="E61" s="14" t="s">
        <v>38</v>
      </c>
      <c r="F61" s="14" t="s">
        <v>43</v>
      </c>
      <c r="G61" s="15">
        <v>183638</v>
      </c>
      <c r="H61" s="15">
        <v>-51143.87</v>
      </c>
      <c r="I61" s="15">
        <v>132494.13</v>
      </c>
      <c r="J61" s="15">
        <v>132494.13</v>
      </c>
      <c r="K61" s="15">
        <v>132494.13</v>
      </c>
      <c r="L61" s="15">
        <v>132494.13</v>
      </c>
      <c r="M61" s="17">
        <f t="shared" si="12"/>
        <v>0</v>
      </c>
      <c r="N61" s="17">
        <f t="shared" si="13"/>
        <v>0</v>
      </c>
      <c r="O61" s="17">
        <f t="shared" si="14"/>
        <v>132494.13</v>
      </c>
    </row>
    <row r="62" spans="1:15" x14ac:dyDescent="0.2">
      <c r="A62" s="13" t="str">
        <f t="shared" si="8"/>
        <v>M001333041143000</v>
      </c>
      <c r="B62" s="14" t="s">
        <v>89</v>
      </c>
      <c r="C62" s="14" t="s">
        <v>91</v>
      </c>
      <c r="D62" s="14" t="s">
        <v>122</v>
      </c>
      <c r="E62" s="14" t="s">
        <v>38</v>
      </c>
      <c r="F62" s="14" t="s">
        <v>43</v>
      </c>
      <c r="G62" s="15">
        <v>143184</v>
      </c>
      <c r="H62" s="15">
        <v>-143184</v>
      </c>
      <c r="I62" s="15">
        <v>0</v>
      </c>
      <c r="J62" s="15">
        <v>0</v>
      </c>
      <c r="K62" s="15">
        <v>0</v>
      </c>
      <c r="L62" s="15">
        <v>0</v>
      </c>
      <c r="M62" s="17">
        <f t="shared" si="12"/>
        <v>0</v>
      </c>
      <c r="N62" s="17">
        <f t="shared" si="13"/>
        <v>0</v>
      </c>
      <c r="O62" s="17">
        <f t="shared" si="14"/>
        <v>0</v>
      </c>
    </row>
    <row r="63" spans="1:15" x14ac:dyDescent="0.2">
      <c r="A63" s="13" t="str">
        <f t="shared" ref="A63:A69" si="15">CONCATENATE(B63,C63,D63,E63,F63)</f>
        <v>M001336021143000</v>
      </c>
      <c r="B63" s="14" t="s">
        <v>89</v>
      </c>
      <c r="C63" s="14" t="s">
        <v>82</v>
      </c>
      <c r="D63" s="14" t="s">
        <v>122</v>
      </c>
      <c r="E63" s="14" t="s">
        <v>38</v>
      </c>
      <c r="F63" s="14" t="s">
        <v>43</v>
      </c>
      <c r="G63" s="15">
        <v>2361</v>
      </c>
      <c r="H63" s="15">
        <v>-2361</v>
      </c>
      <c r="I63" s="15">
        <v>0</v>
      </c>
      <c r="J63" s="15">
        <v>0</v>
      </c>
      <c r="K63" s="15">
        <v>0</v>
      </c>
      <c r="L63" s="15">
        <v>0</v>
      </c>
      <c r="M63" s="17">
        <f t="shared" si="12"/>
        <v>0</v>
      </c>
      <c r="N63" s="17">
        <f t="shared" si="13"/>
        <v>0</v>
      </c>
      <c r="O63" s="17">
        <f t="shared" si="14"/>
        <v>0</v>
      </c>
    </row>
    <row r="64" spans="1:15" x14ac:dyDescent="0.2">
      <c r="A64" s="13" t="str">
        <f t="shared" si="15"/>
        <v>M001336041143000</v>
      </c>
      <c r="B64" s="14" t="s">
        <v>89</v>
      </c>
      <c r="C64" s="14" t="s">
        <v>61</v>
      </c>
      <c r="D64" s="14" t="s">
        <v>122</v>
      </c>
      <c r="E64" s="14" t="s">
        <v>38</v>
      </c>
      <c r="F64" s="14" t="s">
        <v>43</v>
      </c>
      <c r="G64" s="15">
        <v>20000</v>
      </c>
      <c r="H64" s="15">
        <v>-20000</v>
      </c>
      <c r="I64" s="15">
        <v>0</v>
      </c>
      <c r="J64" s="15">
        <v>0</v>
      </c>
      <c r="K64" s="15">
        <v>0</v>
      </c>
      <c r="L64" s="15">
        <v>0</v>
      </c>
      <c r="M64" s="17">
        <f t="shared" si="12"/>
        <v>0</v>
      </c>
      <c r="N64" s="17">
        <f t="shared" si="13"/>
        <v>0</v>
      </c>
      <c r="O64" s="17">
        <f t="shared" si="14"/>
        <v>0</v>
      </c>
    </row>
    <row r="65" spans="1:15" x14ac:dyDescent="0.2">
      <c r="A65" s="13" t="str">
        <f t="shared" si="15"/>
        <v>M001358011143000</v>
      </c>
      <c r="B65" s="14" t="s">
        <v>89</v>
      </c>
      <c r="C65" s="14" t="s">
        <v>68</v>
      </c>
      <c r="D65" s="14" t="s">
        <v>122</v>
      </c>
      <c r="E65" s="14" t="s">
        <v>38</v>
      </c>
      <c r="F65" s="14" t="s">
        <v>43</v>
      </c>
      <c r="G65" s="15">
        <v>10000</v>
      </c>
      <c r="H65" s="15">
        <v>-10000</v>
      </c>
      <c r="I65" s="15">
        <v>0</v>
      </c>
      <c r="J65" s="15">
        <v>0</v>
      </c>
      <c r="K65" s="15">
        <v>0</v>
      </c>
      <c r="L65" s="15">
        <v>0</v>
      </c>
      <c r="M65" s="17">
        <f t="shared" si="12"/>
        <v>0</v>
      </c>
      <c r="N65" s="17">
        <f t="shared" si="13"/>
        <v>0</v>
      </c>
      <c r="O65" s="17">
        <f t="shared" si="14"/>
        <v>0</v>
      </c>
    </row>
    <row r="66" spans="1:15" x14ac:dyDescent="0.2">
      <c r="A66" s="13" t="str">
        <f t="shared" si="15"/>
        <v>M001395011143000</v>
      </c>
      <c r="B66" s="14" t="s">
        <v>89</v>
      </c>
      <c r="C66" s="14" t="s">
        <v>93</v>
      </c>
      <c r="D66" s="14" t="s">
        <v>122</v>
      </c>
      <c r="E66" s="14" t="s">
        <v>38</v>
      </c>
      <c r="F66" s="14" t="s">
        <v>43</v>
      </c>
      <c r="G66" s="15">
        <v>2000</v>
      </c>
      <c r="H66" s="15">
        <v>0</v>
      </c>
      <c r="I66" s="15">
        <v>2000</v>
      </c>
      <c r="J66" s="15">
        <v>2000</v>
      </c>
      <c r="K66" s="15">
        <v>2000</v>
      </c>
      <c r="L66" s="15">
        <v>2000</v>
      </c>
      <c r="M66" s="17">
        <f t="shared" si="12"/>
        <v>0</v>
      </c>
      <c r="N66" s="17">
        <f t="shared" si="13"/>
        <v>0</v>
      </c>
      <c r="O66" s="17">
        <f t="shared" si="14"/>
        <v>2000</v>
      </c>
    </row>
    <row r="67" spans="1:15" x14ac:dyDescent="0.2">
      <c r="A67" s="13" t="str">
        <f t="shared" si="15"/>
        <v>M001398011143000</v>
      </c>
      <c r="B67" s="14" t="s">
        <v>89</v>
      </c>
      <c r="C67" s="14" t="s">
        <v>71</v>
      </c>
      <c r="D67" s="14" t="s">
        <v>122</v>
      </c>
      <c r="E67" s="14" t="s">
        <v>38</v>
      </c>
      <c r="F67" s="14" t="s">
        <v>43</v>
      </c>
      <c r="G67" s="15">
        <v>960000</v>
      </c>
      <c r="H67" s="15">
        <v>-119641.52</v>
      </c>
      <c r="I67" s="15">
        <v>840358.48</v>
      </c>
      <c r="J67" s="15">
        <v>840358.48</v>
      </c>
      <c r="K67" s="15">
        <v>840358.48</v>
      </c>
      <c r="L67" s="15">
        <v>840358.48</v>
      </c>
      <c r="M67" s="17">
        <f t="shared" si="12"/>
        <v>0</v>
      </c>
      <c r="N67" s="17">
        <f t="shared" si="13"/>
        <v>0</v>
      </c>
      <c r="O67" s="17">
        <f t="shared" si="14"/>
        <v>840358.48</v>
      </c>
    </row>
    <row r="68" spans="1:15" x14ac:dyDescent="0.2">
      <c r="A68" s="13" t="str">
        <f t="shared" si="15"/>
        <v>E021441011144000</v>
      </c>
      <c r="B68" s="13" t="s">
        <v>94</v>
      </c>
      <c r="C68" s="13" t="s">
        <v>72</v>
      </c>
      <c r="D68" s="13" t="s">
        <v>122</v>
      </c>
      <c r="E68" s="13" t="s">
        <v>38</v>
      </c>
      <c r="F68" s="13" t="s">
        <v>73</v>
      </c>
      <c r="G68" s="13">
        <v>4437</v>
      </c>
      <c r="H68" s="13">
        <v>-4437</v>
      </c>
      <c r="I68" s="13">
        <v>0</v>
      </c>
      <c r="J68" s="13">
        <v>0</v>
      </c>
      <c r="K68" s="13">
        <v>0</v>
      </c>
      <c r="L68" s="13">
        <v>0</v>
      </c>
      <c r="M68" s="17">
        <f t="shared" ref="M68:M69" si="16">J68-K68</f>
        <v>0</v>
      </c>
      <c r="N68" s="17">
        <f t="shared" ref="N68:N69" si="17">K68-L68</f>
        <v>0</v>
      </c>
      <c r="O68" s="17">
        <f t="shared" ref="O68:O69" si="18">L68</f>
        <v>0</v>
      </c>
    </row>
    <row r="69" spans="1:15" x14ac:dyDescent="0.2">
      <c r="A69" s="13" t="str">
        <f t="shared" si="15"/>
        <v>E021441021144000</v>
      </c>
      <c r="B69" s="13" t="s">
        <v>94</v>
      </c>
      <c r="C69" s="13" t="s">
        <v>74</v>
      </c>
      <c r="D69" s="13" t="s">
        <v>122</v>
      </c>
      <c r="E69" s="13" t="s">
        <v>38</v>
      </c>
      <c r="F69" s="13" t="s">
        <v>73</v>
      </c>
      <c r="G69" s="13">
        <v>195000</v>
      </c>
      <c r="H69" s="13">
        <v>-195000</v>
      </c>
      <c r="I69" s="13">
        <v>0</v>
      </c>
      <c r="J69" s="13">
        <v>0</v>
      </c>
      <c r="K69" s="13">
        <v>0</v>
      </c>
      <c r="L69" s="13">
        <v>0</v>
      </c>
      <c r="M69" s="17">
        <f t="shared" si="16"/>
        <v>0</v>
      </c>
      <c r="N69" s="17">
        <f t="shared" si="17"/>
        <v>0</v>
      </c>
      <c r="O69" s="17">
        <f t="shared" si="18"/>
        <v>0</v>
      </c>
    </row>
  </sheetData>
  <autoFilter ref="A1:WVT69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7"/>
  <sheetViews>
    <sheetView workbookViewId="0">
      <selection activeCell="C4" sqref="C4"/>
    </sheetView>
  </sheetViews>
  <sheetFormatPr baseColWidth="10" defaultRowHeight="15" x14ac:dyDescent="0.25"/>
  <cols>
    <col min="1" max="1" width="17.140625" customWidth="1"/>
    <col min="2" max="2" width="20.28515625" customWidth="1"/>
    <col min="3" max="3" width="14.140625" customWidth="1"/>
    <col min="4" max="4" width="13.140625" customWidth="1"/>
    <col min="5" max="5" width="13" customWidth="1"/>
    <col min="6" max="6" width="13.140625" customWidth="1"/>
  </cols>
  <sheetData>
    <row r="3" spans="1:4" x14ac:dyDescent="0.25">
      <c r="A3" t="s">
        <v>101</v>
      </c>
      <c r="B3" t="s">
        <v>102</v>
      </c>
      <c r="C3" t="s">
        <v>103</v>
      </c>
      <c r="D3" t="s">
        <v>104</v>
      </c>
    </row>
    <row r="4" spans="1:4" x14ac:dyDescent="0.25">
      <c r="A4" s="5">
        <v>30714625</v>
      </c>
      <c r="B4" s="5">
        <v>30714624.999999996</v>
      </c>
      <c r="C4" s="5">
        <v>24288108.139999997</v>
      </c>
      <c r="D4" s="5">
        <v>6426516.8599999994</v>
      </c>
    </row>
    <row r="29" spans="1:6" x14ac:dyDescent="0.25">
      <c r="A29" t="s">
        <v>105</v>
      </c>
      <c r="B29" t="s">
        <v>106</v>
      </c>
      <c r="C29" t="s">
        <v>107</v>
      </c>
      <c r="D29" t="s">
        <v>108</v>
      </c>
      <c r="E29" t="s">
        <v>109</v>
      </c>
      <c r="F29" t="s">
        <v>104</v>
      </c>
    </row>
    <row r="30" spans="1:6" x14ac:dyDescent="0.25">
      <c r="A30" s="5">
        <v>12625591</v>
      </c>
      <c r="B30" s="5">
        <v>-6199074.1400000006</v>
      </c>
      <c r="C30" s="5">
        <v>6426516.8599999994</v>
      </c>
      <c r="D30" s="5">
        <v>0</v>
      </c>
      <c r="E30" s="5">
        <v>0</v>
      </c>
      <c r="F30" s="5">
        <v>6426516.8599999994</v>
      </c>
    </row>
    <row r="45" spans="1:1" x14ac:dyDescent="0.25">
      <c r="A45" t="s">
        <v>110</v>
      </c>
    </row>
    <row r="46" spans="1:1" x14ac:dyDescent="0.25">
      <c r="A46" s="7">
        <v>0.2106005986264938</v>
      </c>
    </row>
    <row r="56" spans="1:1" x14ac:dyDescent="0.25">
      <c r="A56" t="s">
        <v>114</v>
      </c>
    </row>
    <row r="57" spans="1:1" x14ac:dyDescent="0.25">
      <c r="A57" s="7">
        <v>0.99999999999999989</v>
      </c>
    </row>
  </sheetData>
  <pageMargins left="0.7" right="0.7" top="0.75" bottom="0.75" header="0.3" footer="0.3"/>
  <drawing r:id="rId5"/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71"/>
  <sheetViews>
    <sheetView topLeftCell="A55" workbookViewId="0">
      <selection activeCell="N2" sqref="N2"/>
    </sheetView>
  </sheetViews>
  <sheetFormatPr baseColWidth="10" defaultRowHeight="12.75" x14ac:dyDescent="0.2"/>
  <cols>
    <col min="1" max="1" width="17.7109375" style="13" bestFit="1" customWidth="1"/>
    <col min="2" max="2" width="5.5703125" style="13" bestFit="1" customWidth="1"/>
    <col min="3" max="3" width="5" style="13" bestFit="1" customWidth="1"/>
    <col min="4" max="4" width="6" style="13" bestFit="1" customWidth="1"/>
    <col min="5" max="5" width="3" style="13" bestFit="1" customWidth="1"/>
    <col min="6" max="6" width="21.28515625" style="13" bestFit="1" customWidth="1"/>
    <col min="7" max="9" width="13.85546875" style="21" bestFit="1" customWidth="1"/>
    <col min="10" max="10" width="12.85546875" style="21" bestFit="1" customWidth="1"/>
    <col min="11" max="11" width="13.85546875" style="21" bestFit="1" customWidth="1"/>
    <col min="12" max="12" width="10.28515625" style="21" bestFit="1" customWidth="1"/>
    <col min="13" max="13" width="11.28515625" style="21" bestFit="1" customWidth="1"/>
    <col min="14" max="15" width="13.85546875" style="21" bestFit="1" customWidth="1"/>
    <col min="16" max="255" width="11.42578125" style="13"/>
    <col min="256" max="256" width="17.7109375" style="13" bestFit="1" customWidth="1"/>
    <col min="257" max="260" width="11.42578125" style="13"/>
    <col min="261" max="261" width="21.28515625" style="13" bestFit="1" customWidth="1"/>
    <col min="262" max="511" width="11.42578125" style="13"/>
    <col min="512" max="512" width="17.7109375" style="13" bestFit="1" customWidth="1"/>
    <col min="513" max="516" width="11.42578125" style="13"/>
    <col min="517" max="517" width="21.28515625" style="13" bestFit="1" customWidth="1"/>
    <col min="518" max="767" width="11.42578125" style="13"/>
    <col min="768" max="768" width="17.7109375" style="13" bestFit="1" customWidth="1"/>
    <col min="769" max="772" width="11.42578125" style="13"/>
    <col min="773" max="773" width="21.28515625" style="13" bestFit="1" customWidth="1"/>
    <col min="774" max="1023" width="11.42578125" style="13"/>
    <col min="1024" max="1024" width="17.7109375" style="13" bestFit="1" customWidth="1"/>
    <col min="1025" max="1028" width="11.42578125" style="13"/>
    <col min="1029" max="1029" width="21.28515625" style="13" bestFit="1" customWidth="1"/>
    <col min="1030" max="1279" width="11.42578125" style="13"/>
    <col min="1280" max="1280" width="17.7109375" style="13" bestFit="1" customWidth="1"/>
    <col min="1281" max="1284" width="11.42578125" style="13"/>
    <col min="1285" max="1285" width="21.28515625" style="13" bestFit="1" customWidth="1"/>
    <col min="1286" max="1535" width="11.42578125" style="13"/>
    <col min="1536" max="1536" width="17.7109375" style="13" bestFit="1" customWidth="1"/>
    <col min="1537" max="1540" width="11.42578125" style="13"/>
    <col min="1541" max="1541" width="21.28515625" style="13" bestFit="1" customWidth="1"/>
    <col min="1542" max="1791" width="11.42578125" style="13"/>
    <col min="1792" max="1792" width="17.7109375" style="13" bestFit="1" customWidth="1"/>
    <col min="1793" max="1796" width="11.42578125" style="13"/>
    <col min="1797" max="1797" width="21.28515625" style="13" bestFit="1" customWidth="1"/>
    <col min="1798" max="2047" width="11.42578125" style="13"/>
    <col min="2048" max="2048" width="17.7109375" style="13" bestFit="1" customWidth="1"/>
    <col min="2049" max="2052" width="11.42578125" style="13"/>
    <col min="2053" max="2053" width="21.28515625" style="13" bestFit="1" customWidth="1"/>
    <col min="2054" max="2303" width="11.42578125" style="13"/>
    <col min="2304" max="2304" width="17.7109375" style="13" bestFit="1" customWidth="1"/>
    <col min="2305" max="2308" width="11.42578125" style="13"/>
    <col min="2309" max="2309" width="21.28515625" style="13" bestFit="1" customWidth="1"/>
    <col min="2310" max="2559" width="11.42578125" style="13"/>
    <col min="2560" max="2560" width="17.7109375" style="13" bestFit="1" customWidth="1"/>
    <col min="2561" max="2564" width="11.42578125" style="13"/>
    <col min="2565" max="2565" width="21.28515625" style="13" bestFit="1" customWidth="1"/>
    <col min="2566" max="2815" width="11.42578125" style="13"/>
    <col min="2816" max="2816" width="17.7109375" style="13" bestFit="1" customWidth="1"/>
    <col min="2817" max="2820" width="11.42578125" style="13"/>
    <col min="2821" max="2821" width="21.28515625" style="13" bestFit="1" customWidth="1"/>
    <col min="2822" max="3071" width="11.42578125" style="13"/>
    <col min="3072" max="3072" width="17.7109375" style="13" bestFit="1" customWidth="1"/>
    <col min="3073" max="3076" width="11.42578125" style="13"/>
    <col min="3077" max="3077" width="21.28515625" style="13" bestFit="1" customWidth="1"/>
    <col min="3078" max="3327" width="11.42578125" style="13"/>
    <col min="3328" max="3328" width="17.7109375" style="13" bestFit="1" customWidth="1"/>
    <col min="3329" max="3332" width="11.42578125" style="13"/>
    <col min="3333" max="3333" width="21.28515625" style="13" bestFit="1" customWidth="1"/>
    <col min="3334" max="3583" width="11.42578125" style="13"/>
    <col min="3584" max="3584" width="17.7109375" style="13" bestFit="1" customWidth="1"/>
    <col min="3585" max="3588" width="11.42578125" style="13"/>
    <col min="3589" max="3589" width="21.28515625" style="13" bestFit="1" customWidth="1"/>
    <col min="3590" max="3839" width="11.42578125" style="13"/>
    <col min="3840" max="3840" width="17.7109375" style="13" bestFit="1" customWidth="1"/>
    <col min="3841" max="3844" width="11.42578125" style="13"/>
    <col min="3845" max="3845" width="21.28515625" style="13" bestFit="1" customWidth="1"/>
    <col min="3846" max="4095" width="11.42578125" style="13"/>
    <col min="4096" max="4096" width="17.7109375" style="13" bestFit="1" customWidth="1"/>
    <col min="4097" max="4100" width="11.42578125" style="13"/>
    <col min="4101" max="4101" width="21.28515625" style="13" bestFit="1" customWidth="1"/>
    <col min="4102" max="4351" width="11.42578125" style="13"/>
    <col min="4352" max="4352" width="17.7109375" style="13" bestFit="1" customWidth="1"/>
    <col min="4353" max="4356" width="11.42578125" style="13"/>
    <col min="4357" max="4357" width="21.28515625" style="13" bestFit="1" customWidth="1"/>
    <col min="4358" max="4607" width="11.42578125" style="13"/>
    <col min="4608" max="4608" width="17.7109375" style="13" bestFit="1" customWidth="1"/>
    <col min="4609" max="4612" width="11.42578125" style="13"/>
    <col min="4613" max="4613" width="21.28515625" style="13" bestFit="1" customWidth="1"/>
    <col min="4614" max="4863" width="11.42578125" style="13"/>
    <col min="4864" max="4864" width="17.7109375" style="13" bestFit="1" customWidth="1"/>
    <col min="4865" max="4868" width="11.42578125" style="13"/>
    <col min="4869" max="4869" width="21.28515625" style="13" bestFit="1" customWidth="1"/>
    <col min="4870" max="5119" width="11.42578125" style="13"/>
    <col min="5120" max="5120" width="17.7109375" style="13" bestFit="1" customWidth="1"/>
    <col min="5121" max="5124" width="11.42578125" style="13"/>
    <col min="5125" max="5125" width="21.28515625" style="13" bestFit="1" customWidth="1"/>
    <col min="5126" max="5375" width="11.42578125" style="13"/>
    <col min="5376" max="5376" width="17.7109375" style="13" bestFit="1" customWidth="1"/>
    <col min="5377" max="5380" width="11.42578125" style="13"/>
    <col min="5381" max="5381" width="21.28515625" style="13" bestFit="1" customWidth="1"/>
    <col min="5382" max="5631" width="11.42578125" style="13"/>
    <col min="5632" max="5632" width="17.7109375" style="13" bestFit="1" customWidth="1"/>
    <col min="5633" max="5636" width="11.42578125" style="13"/>
    <col min="5637" max="5637" width="21.28515625" style="13" bestFit="1" customWidth="1"/>
    <col min="5638" max="5887" width="11.42578125" style="13"/>
    <col min="5888" max="5888" width="17.7109375" style="13" bestFit="1" customWidth="1"/>
    <col min="5889" max="5892" width="11.42578125" style="13"/>
    <col min="5893" max="5893" width="21.28515625" style="13" bestFit="1" customWidth="1"/>
    <col min="5894" max="6143" width="11.42578125" style="13"/>
    <col min="6144" max="6144" width="17.7109375" style="13" bestFit="1" customWidth="1"/>
    <col min="6145" max="6148" width="11.42578125" style="13"/>
    <col min="6149" max="6149" width="21.28515625" style="13" bestFit="1" customWidth="1"/>
    <col min="6150" max="6399" width="11.42578125" style="13"/>
    <col min="6400" max="6400" width="17.7109375" style="13" bestFit="1" customWidth="1"/>
    <col min="6401" max="6404" width="11.42578125" style="13"/>
    <col min="6405" max="6405" width="21.28515625" style="13" bestFit="1" customWidth="1"/>
    <col min="6406" max="6655" width="11.42578125" style="13"/>
    <col min="6656" max="6656" width="17.7109375" style="13" bestFit="1" customWidth="1"/>
    <col min="6657" max="6660" width="11.42578125" style="13"/>
    <col min="6661" max="6661" width="21.28515625" style="13" bestFit="1" customWidth="1"/>
    <col min="6662" max="6911" width="11.42578125" style="13"/>
    <col min="6912" max="6912" width="17.7109375" style="13" bestFit="1" customWidth="1"/>
    <col min="6913" max="6916" width="11.42578125" style="13"/>
    <col min="6917" max="6917" width="21.28515625" style="13" bestFit="1" customWidth="1"/>
    <col min="6918" max="7167" width="11.42578125" style="13"/>
    <col min="7168" max="7168" width="17.7109375" style="13" bestFit="1" customWidth="1"/>
    <col min="7169" max="7172" width="11.42578125" style="13"/>
    <col min="7173" max="7173" width="21.28515625" style="13" bestFit="1" customWidth="1"/>
    <col min="7174" max="7423" width="11.42578125" style="13"/>
    <col min="7424" max="7424" width="17.7109375" style="13" bestFit="1" customWidth="1"/>
    <col min="7425" max="7428" width="11.42578125" style="13"/>
    <col min="7429" max="7429" width="21.28515625" style="13" bestFit="1" customWidth="1"/>
    <col min="7430" max="7679" width="11.42578125" style="13"/>
    <col min="7680" max="7680" width="17.7109375" style="13" bestFit="1" customWidth="1"/>
    <col min="7681" max="7684" width="11.42578125" style="13"/>
    <col min="7685" max="7685" width="21.28515625" style="13" bestFit="1" customWidth="1"/>
    <col min="7686" max="7935" width="11.42578125" style="13"/>
    <col min="7936" max="7936" width="17.7109375" style="13" bestFit="1" customWidth="1"/>
    <col min="7937" max="7940" width="11.42578125" style="13"/>
    <col min="7941" max="7941" width="21.28515625" style="13" bestFit="1" customWidth="1"/>
    <col min="7942" max="8191" width="11.42578125" style="13"/>
    <col min="8192" max="8192" width="17.7109375" style="13" bestFit="1" customWidth="1"/>
    <col min="8193" max="8196" width="11.42578125" style="13"/>
    <col min="8197" max="8197" width="21.28515625" style="13" bestFit="1" customWidth="1"/>
    <col min="8198" max="8447" width="11.42578125" style="13"/>
    <col min="8448" max="8448" width="17.7109375" style="13" bestFit="1" customWidth="1"/>
    <col min="8449" max="8452" width="11.42578125" style="13"/>
    <col min="8453" max="8453" width="21.28515625" style="13" bestFit="1" customWidth="1"/>
    <col min="8454" max="8703" width="11.42578125" style="13"/>
    <col min="8704" max="8704" width="17.7109375" style="13" bestFit="1" customWidth="1"/>
    <col min="8705" max="8708" width="11.42578125" style="13"/>
    <col min="8709" max="8709" width="21.28515625" style="13" bestFit="1" customWidth="1"/>
    <col min="8710" max="8959" width="11.42578125" style="13"/>
    <col min="8960" max="8960" width="17.7109375" style="13" bestFit="1" customWidth="1"/>
    <col min="8961" max="8964" width="11.42578125" style="13"/>
    <col min="8965" max="8965" width="21.28515625" style="13" bestFit="1" customWidth="1"/>
    <col min="8966" max="9215" width="11.42578125" style="13"/>
    <col min="9216" max="9216" width="17.7109375" style="13" bestFit="1" customWidth="1"/>
    <col min="9217" max="9220" width="11.42578125" style="13"/>
    <col min="9221" max="9221" width="21.28515625" style="13" bestFit="1" customWidth="1"/>
    <col min="9222" max="9471" width="11.42578125" style="13"/>
    <col min="9472" max="9472" width="17.7109375" style="13" bestFit="1" customWidth="1"/>
    <col min="9473" max="9476" width="11.42578125" style="13"/>
    <col min="9477" max="9477" width="21.28515625" style="13" bestFit="1" customWidth="1"/>
    <col min="9478" max="9727" width="11.42578125" style="13"/>
    <col min="9728" max="9728" width="17.7109375" style="13" bestFit="1" customWidth="1"/>
    <col min="9729" max="9732" width="11.42578125" style="13"/>
    <col min="9733" max="9733" width="21.28515625" style="13" bestFit="1" customWidth="1"/>
    <col min="9734" max="9983" width="11.42578125" style="13"/>
    <col min="9984" max="9984" width="17.7109375" style="13" bestFit="1" customWidth="1"/>
    <col min="9985" max="9988" width="11.42578125" style="13"/>
    <col min="9989" max="9989" width="21.28515625" style="13" bestFit="1" customWidth="1"/>
    <col min="9990" max="10239" width="11.42578125" style="13"/>
    <col min="10240" max="10240" width="17.7109375" style="13" bestFit="1" customWidth="1"/>
    <col min="10241" max="10244" width="11.42578125" style="13"/>
    <col min="10245" max="10245" width="21.28515625" style="13" bestFit="1" customWidth="1"/>
    <col min="10246" max="10495" width="11.42578125" style="13"/>
    <col min="10496" max="10496" width="17.7109375" style="13" bestFit="1" customWidth="1"/>
    <col min="10497" max="10500" width="11.42578125" style="13"/>
    <col min="10501" max="10501" width="21.28515625" style="13" bestFit="1" customWidth="1"/>
    <col min="10502" max="10751" width="11.42578125" style="13"/>
    <col min="10752" max="10752" width="17.7109375" style="13" bestFit="1" customWidth="1"/>
    <col min="10753" max="10756" width="11.42578125" style="13"/>
    <col min="10757" max="10757" width="21.28515625" style="13" bestFit="1" customWidth="1"/>
    <col min="10758" max="11007" width="11.42578125" style="13"/>
    <col min="11008" max="11008" width="17.7109375" style="13" bestFit="1" customWidth="1"/>
    <col min="11009" max="11012" width="11.42578125" style="13"/>
    <col min="11013" max="11013" width="21.28515625" style="13" bestFit="1" customWidth="1"/>
    <col min="11014" max="11263" width="11.42578125" style="13"/>
    <col min="11264" max="11264" width="17.7109375" style="13" bestFit="1" customWidth="1"/>
    <col min="11265" max="11268" width="11.42578125" style="13"/>
    <col min="11269" max="11269" width="21.28515625" style="13" bestFit="1" customWidth="1"/>
    <col min="11270" max="11519" width="11.42578125" style="13"/>
    <col min="11520" max="11520" width="17.7109375" style="13" bestFit="1" customWidth="1"/>
    <col min="11521" max="11524" width="11.42578125" style="13"/>
    <col min="11525" max="11525" width="21.28515625" style="13" bestFit="1" customWidth="1"/>
    <col min="11526" max="11775" width="11.42578125" style="13"/>
    <col min="11776" max="11776" width="17.7109375" style="13" bestFit="1" customWidth="1"/>
    <col min="11777" max="11780" width="11.42578125" style="13"/>
    <col min="11781" max="11781" width="21.28515625" style="13" bestFit="1" customWidth="1"/>
    <col min="11782" max="12031" width="11.42578125" style="13"/>
    <col min="12032" max="12032" width="17.7109375" style="13" bestFit="1" customWidth="1"/>
    <col min="12033" max="12036" width="11.42578125" style="13"/>
    <col min="12037" max="12037" width="21.28515625" style="13" bestFit="1" customWidth="1"/>
    <col min="12038" max="12287" width="11.42578125" style="13"/>
    <col min="12288" max="12288" width="17.7109375" style="13" bestFit="1" customWidth="1"/>
    <col min="12289" max="12292" width="11.42578125" style="13"/>
    <col min="12293" max="12293" width="21.28515625" style="13" bestFit="1" customWidth="1"/>
    <col min="12294" max="12543" width="11.42578125" style="13"/>
    <col min="12544" max="12544" width="17.7109375" style="13" bestFit="1" customWidth="1"/>
    <col min="12545" max="12548" width="11.42578125" style="13"/>
    <col min="12549" max="12549" width="21.28515625" style="13" bestFit="1" customWidth="1"/>
    <col min="12550" max="12799" width="11.42578125" style="13"/>
    <col min="12800" max="12800" width="17.7109375" style="13" bestFit="1" customWidth="1"/>
    <col min="12801" max="12804" width="11.42578125" style="13"/>
    <col min="12805" max="12805" width="21.28515625" style="13" bestFit="1" customWidth="1"/>
    <col min="12806" max="13055" width="11.42578125" style="13"/>
    <col min="13056" max="13056" width="17.7109375" style="13" bestFit="1" customWidth="1"/>
    <col min="13057" max="13060" width="11.42578125" style="13"/>
    <col min="13061" max="13061" width="21.28515625" style="13" bestFit="1" customWidth="1"/>
    <col min="13062" max="13311" width="11.42578125" style="13"/>
    <col min="13312" max="13312" width="17.7109375" style="13" bestFit="1" customWidth="1"/>
    <col min="13313" max="13316" width="11.42578125" style="13"/>
    <col min="13317" max="13317" width="21.28515625" style="13" bestFit="1" customWidth="1"/>
    <col min="13318" max="13567" width="11.42578125" style="13"/>
    <col min="13568" max="13568" width="17.7109375" style="13" bestFit="1" customWidth="1"/>
    <col min="13569" max="13572" width="11.42578125" style="13"/>
    <col min="13573" max="13573" width="21.28515625" style="13" bestFit="1" customWidth="1"/>
    <col min="13574" max="13823" width="11.42578125" style="13"/>
    <col min="13824" max="13824" width="17.7109375" style="13" bestFit="1" customWidth="1"/>
    <col min="13825" max="13828" width="11.42578125" style="13"/>
    <col min="13829" max="13829" width="21.28515625" style="13" bestFit="1" customWidth="1"/>
    <col min="13830" max="14079" width="11.42578125" style="13"/>
    <col min="14080" max="14080" width="17.7109375" style="13" bestFit="1" customWidth="1"/>
    <col min="14081" max="14084" width="11.42578125" style="13"/>
    <col min="14085" max="14085" width="21.28515625" style="13" bestFit="1" customWidth="1"/>
    <col min="14086" max="14335" width="11.42578125" style="13"/>
    <col min="14336" max="14336" width="17.7109375" style="13" bestFit="1" customWidth="1"/>
    <col min="14337" max="14340" width="11.42578125" style="13"/>
    <col min="14341" max="14341" width="21.28515625" style="13" bestFit="1" customWidth="1"/>
    <col min="14342" max="14591" width="11.42578125" style="13"/>
    <col min="14592" max="14592" width="17.7109375" style="13" bestFit="1" customWidth="1"/>
    <col min="14593" max="14596" width="11.42578125" style="13"/>
    <col min="14597" max="14597" width="21.28515625" style="13" bestFit="1" customWidth="1"/>
    <col min="14598" max="14847" width="11.42578125" style="13"/>
    <col min="14848" max="14848" width="17.7109375" style="13" bestFit="1" customWidth="1"/>
    <col min="14849" max="14852" width="11.42578125" style="13"/>
    <col min="14853" max="14853" width="21.28515625" style="13" bestFit="1" customWidth="1"/>
    <col min="14854" max="15103" width="11.42578125" style="13"/>
    <col min="15104" max="15104" width="17.7109375" style="13" bestFit="1" customWidth="1"/>
    <col min="15105" max="15108" width="11.42578125" style="13"/>
    <col min="15109" max="15109" width="21.28515625" style="13" bestFit="1" customWidth="1"/>
    <col min="15110" max="15359" width="11.42578125" style="13"/>
    <col min="15360" max="15360" width="17.7109375" style="13" bestFit="1" customWidth="1"/>
    <col min="15361" max="15364" width="11.42578125" style="13"/>
    <col min="15365" max="15365" width="21.28515625" style="13" bestFit="1" customWidth="1"/>
    <col min="15366" max="15615" width="11.42578125" style="13"/>
    <col min="15616" max="15616" width="17.7109375" style="13" bestFit="1" customWidth="1"/>
    <col min="15617" max="15620" width="11.42578125" style="13"/>
    <col min="15621" max="15621" width="21.28515625" style="13" bestFit="1" customWidth="1"/>
    <col min="15622" max="15871" width="11.42578125" style="13"/>
    <col min="15872" max="15872" width="17.7109375" style="13" bestFit="1" customWidth="1"/>
    <col min="15873" max="15876" width="11.42578125" style="13"/>
    <col min="15877" max="15877" width="21.28515625" style="13" bestFit="1" customWidth="1"/>
    <col min="15878" max="16127" width="11.42578125" style="13"/>
    <col min="16128" max="16128" width="17.7109375" style="13" bestFit="1" customWidth="1"/>
    <col min="16129" max="16132" width="11.42578125" style="13"/>
    <col min="16133" max="16133" width="21.28515625" style="13" bestFit="1" customWidth="1"/>
    <col min="16134" max="16384" width="11.42578125" style="13"/>
  </cols>
  <sheetData>
    <row r="1" spans="1:252" s="20" customFormat="1" ht="119.25" customHeight="1" x14ac:dyDescent="0.2">
      <c r="A1" s="18" t="s">
        <v>20</v>
      </c>
      <c r="B1" s="18" t="s">
        <v>21</v>
      </c>
      <c r="C1" s="18" t="s">
        <v>97</v>
      </c>
      <c r="D1" s="18" t="s">
        <v>22</v>
      </c>
      <c r="E1" s="18" t="s">
        <v>98</v>
      </c>
      <c r="F1" s="18" t="s">
        <v>24</v>
      </c>
      <c r="G1" s="23" t="s">
        <v>26</v>
      </c>
      <c r="H1" s="23" t="s">
        <v>28</v>
      </c>
      <c r="I1" s="23" t="s">
        <v>95</v>
      </c>
      <c r="J1" s="23" t="s">
        <v>99</v>
      </c>
      <c r="K1" s="23" t="s">
        <v>96</v>
      </c>
      <c r="L1" s="23" t="s">
        <v>32</v>
      </c>
      <c r="M1" s="23" t="s">
        <v>33</v>
      </c>
      <c r="N1" s="22" t="s">
        <v>100</v>
      </c>
      <c r="O1" s="23" t="s">
        <v>34</v>
      </c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</row>
    <row r="2" spans="1:252" x14ac:dyDescent="0.2">
      <c r="A2" s="13" t="str">
        <f>ANUAL!A2</f>
        <v>O001121011141000</v>
      </c>
      <c r="B2" s="13" t="str">
        <f>ANUAL!B2</f>
        <v>O001</v>
      </c>
      <c r="C2" s="13" t="str">
        <f>ANUAL!F2</f>
        <v>1000</v>
      </c>
      <c r="D2" s="13" t="str">
        <f>ANUAL!C2</f>
        <v>12101</v>
      </c>
      <c r="E2" s="13" t="str">
        <f>ANUAL!E2</f>
        <v>14</v>
      </c>
      <c r="F2" s="13" t="str">
        <f t="shared" ref="F2:F9" si="0">IF(E2="11","RECURSOS FISCALES","RECURSOS PROPIOS")</f>
        <v>RECURSOS PROPIOS</v>
      </c>
      <c r="G2" s="21">
        <f>ANUAL!G2</f>
        <v>570700</v>
      </c>
      <c r="H2" s="21">
        <f>ANUAL!I2</f>
        <v>570700</v>
      </c>
      <c r="I2" s="21">
        <f>VLOOKUP($A$2:$A$80,TRIMESTRAL!$A$2:$L$69,7,FALSE)</f>
        <v>285348</v>
      </c>
      <c r="J2" s="21">
        <f>VLOOKUP($A$2:$A$80,TRIMESTRAL!$A$2:$L$69,8,FALSE)</f>
        <v>0</v>
      </c>
      <c r="K2" s="21">
        <f>VLOOKUP($A$2:$A$80,TRIMESTRAL!$A$2:$L$69,9,FALSE)</f>
        <v>285348</v>
      </c>
      <c r="L2" s="21">
        <f>VLOOKUP($A$2:$A$80,TRIMESTRAL!$A$2:$O$69,13,FALSE)</f>
        <v>0</v>
      </c>
      <c r="M2" s="21">
        <f>VLOOKUP($A$2:$A$80,TRIMESTRAL!$A$2:$O$69,14,FALSE)</f>
        <v>0</v>
      </c>
      <c r="N2" s="21">
        <f>H2-O2</f>
        <v>285352</v>
      </c>
      <c r="O2" s="21">
        <f>VLOOKUP($A$2:$A$80,TRIMESTRAL!$A$2:$O$69,15,FALSE)</f>
        <v>285348</v>
      </c>
      <c r="P2" s="21"/>
    </row>
    <row r="3" spans="1:252" x14ac:dyDescent="0.2">
      <c r="A3" s="13" t="str">
        <f>ANUAL!A3</f>
        <v>O001352011143000</v>
      </c>
      <c r="B3" s="13" t="str">
        <f>ANUAL!B3</f>
        <v>O001</v>
      </c>
      <c r="C3" s="13" t="str">
        <f>ANUAL!F3</f>
        <v>3000</v>
      </c>
      <c r="D3" s="13" t="str">
        <f>ANUAL!C3</f>
        <v>35201</v>
      </c>
      <c r="E3" s="13" t="str">
        <f>ANUAL!E3</f>
        <v>14</v>
      </c>
      <c r="F3" s="13" t="str">
        <f t="shared" si="0"/>
        <v>RECURSOS PROPIOS</v>
      </c>
      <c r="G3" s="21">
        <f>ANUAL!G3</f>
        <v>16000</v>
      </c>
      <c r="H3" s="21">
        <f>ANUAL!I3</f>
        <v>16000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>
        <f t="shared" ref="N3:N66" si="1">H3-O3</f>
        <v>16000</v>
      </c>
      <c r="O3" s="21">
        <v>0</v>
      </c>
      <c r="P3" s="21"/>
    </row>
    <row r="4" spans="1:252" x14ac:dyDescent="0.2">
      <c r="A4" s="13" t="str">
        <f>ANUAL!A4</f>
        <v>E007121011141000</v>
      </c>
      <c r="B4" s="13" t="str">
        <f>ANUAL!B4</f>
        <v>E007</v>
      </c>
      <c r="C4" s="13" t="str">
        <f>ANUAL!F4</f>
        <v>1000</v>
      </c>
      <c r="D4" s="13" t="str">
        <f>ANUAL!C4</f>
        <v>12101</v>
      </c>
      <c r="E4" s="13" t="str">
        <f>ANUAL!E4</f>
        <v>14</v>
      </c>
      <c r="F4" s="13" t="str">
        <f t="shared" si="0"/>
        <v>RECURSOS PROPIOS</v>
      </c>
      <c r="G4" s="21">
        <f>ANUAL!G4</f>
        <v>1807685</v>
      </c>
      <c r="H4" s="21">
        <f>ANUAL!I4</f>
        <v>1807685</v>
      </c>
      <c r="I4" s="21">
        <f>VLOOKUP($A$2:$A$80,TRIMESTRAL!$A$2:$L$69,7,FALSE)</f>
        <v>903840</v>
      </c>
      <c r="J4" s="21">
        <f>VLOOKUP($A$2:$A$80,TRIMESTRAL!$A$2:$L$69,8,FALSE)</f>
        <v>0</v>
      </c>
      <c r="K4" s="21">
        <f>VLOOKUP($A$2:$A$80,TRIMESTRAL!$A$2:$L$69,9,FALSE)</f>
        <v>903840</v>
      </c>
      <c r="L4" s="21">
        <f>VLOOKUP($A$2:$A$80,TRIMESTRAL!$A$2:$O$69,13,FALSE)</f>
        <v>0</v>
      </c>
      <c r="M4" s="21">
        <f>VLOOKUP($A$2:$A$80,TRIMESTRAL!$A$2:$O$69,14,FALSE)</f>
        <v>0</v>
      </c>
      <c r="N4" s="21">
        <f t="shared" si="1"/>
        <v>903845</v>
      </c>
      <c r="O4" s="21">
        <f>VLOOKUP($A$2:$A$80,TRIMESTRAL!$A$2:$O$69,15,FALSE)</f>
        <v>903840</v>
      </c>
      <c r="P4" s="21"/>
    </row>
    <row r="5" spans="1:252" x14ac:dyDescent="0.2">
      <c r="A5" s="13" t="str">
        <f>ANUAL!A5</f>
        <v>E007211011142000</v>
      </c>
      <c r="B5" s="13" t="str">
        <f>ANUAL!B5</f>
        <v>E007</v>
      </c>
      <c r="C5" s="13" t="str">
        <f>ANUAL!F5</f>
        <v>2000</v>
      </c>
      <c r="D5" s="13" t="str">
        <f>ANUAL!C5</f>
        <v>21101</v>
      </c>
      <c r="E5" s="13" t="str">
        <f>ANUAL!E5</f>
        <v>14</v>
      </c>
      <c r="F5" s="13" t="str">
        <f t="shared" si="0"/>
        <v>RECURSOS PROPIOS</v>
      </c>
      <c r="G5" s="21">
        <f>ANUAL!G5</f>
        <v>206762</v>
      </c>
      <c r="H5" s="21">
        <f>ANUAL!I5</f>
        <v>8743.7999999999993</v>
      </c>
      <c r="I5" s="21">
        <f>VLOOKUP($A$2:$A$80,TRIMESTRAL!$A$2:$L$69,7,FALSE)</f>
        <v>206762</v>
      </c>
      <c r="J5" s="21">
        <f>VLOOKUP($A$2:$A$80,TRIMESTRAL!$A$2:$L$69,8,FALSE)</f>
        <v>-206106.6</v>
      </c>
      <c r="K5" s="21">
        <f>VLOOKUP($A$2:$A$80,TRIMESTRAL!$A$2:$L$69,9,FALSE)</f>
        <v>655.4</v>
      </c>
      <c r="L5" s="21">
        <f>VLOOKUP($A$2:$A$80,TRIMESTRAL!$A$2:$O$69,13,FALSE)</f>
        <v>0</v>
      </c>
      <c r="M5" s="21">
        <f>VLOOKUP($A$2:$A$80,TRIMESTRAL!$A$2:$O$69,14,FALSE)</f>
        <v>0</v>
      </c>
      <c r="N5" s="21">
        <f t="shared" si="1"/>
        <v>8088.4</v>
      </c>
      <c r="O5" s="21">
        <f>VLOOKUP($A$2:$A$80,TRIMESTRAL!$A$2:$O$69,15,FALSE)</f>
        <v>655.4</v>
      </c>
      <c r="P5" s="21"/>
    </row>
    <row r="6" spans="1:252" x14ac:dyDescent="0.2">
      <c r="A6" s="13" t="str">
        <f>ANUAL!A6</f>
        <v>E007216011142000</v>
      </c>
      <c r="B6" s="13" t="str">
        <f>ANUAL!B6</f>
        <v>E007</v>
      </c>
      <c r="C6" s="13" t="str">
        <f>ANUAL!F6</f>
        <v>2000</v>
      </c>
      <c r="D6" s="13" t="str">
        <f>ANUAL!C6</f>
        <v>21601</v>
      </c>
      <c r="E6" s="13" t="str">
        <f>ANUAL!E6</f>
        <v>14</v>
      </c>
      <c r="F6" s="13" t="str">
        <f t="shared" si="0"/>
        <v>RECURSOS PROPIOS</v>
      </c>
      <c r="G6" s="21">
        <f>ANUAL!G6</f>
        <v>6354</v>
      </c>
      <c r="H6" s="21">
        <f>ANUAL!I6</f>
        <v>0</v>
      </c>
      <c r="I6" s="21">
        <f>VLOOKUP($A$2:$A$80,TRIMESTRAL!$A$2:$L$69,7,FALSE)</f>
        <v>6354</v>
      </c>
      <c r="J6" s="21">
        <f>VLOOKUP($A$2:$A$80,TRIMESTRAL!$A$2:$L$69,8,FALSE)</f>
        <v>-6354</v>
      </c>
      <c r="K6" s="21">
        <f>VLOOKUP($A$2:$A$80,TRIMESTRAL!$A$2:$L$69,9,FALSE)</f>
        <v>0</v>
      </c>
      <c r="L6" s="21">
        <f>VLOOKUP($A$2:$A$80,TRIMESTRAL!$A$2:$O$69,13,FALSE)</f>
        <v>0</v>
      </c>
      <c r="M6" s="21">
        <f>VLOOKUP($A$2:$A$80,TRIMESTRAL!$A$2:$O$69,14,FALSE)</f>
        <v>0</v>
      </c>
      <c r="N6" s="21">
        <f t="shared" si="1"/>
        <v>0</v>
      </c>
      <c r="O6" s="21">
        <f>VLOOKUP($A$2:$A$80,TRIMESTRAL!$A$2:$O$69,15,FALSE)</f>
        <v>0</v>
      </c>
      <c r="P6" s="21"/>
    </row>
    <row r="7" spans="1:252" x14ac:dyDescent="0.2">
      <c r="A7" s="13" t="str">
        <f>ANUAL!A7</f>
        <v>E007217011142000</v>
      </c>
      <c r="B7" s="13" t="str">
        <f>ANUAL!B7</f>
        <v>E007</v>
      </c>
      <c r="C7" s="13" t="str">
        <f>ANUAL!F7</f>
        <v>2000</v>
      </c>
      <c r="D7" s="13" t="str">
        <f>ANUAL!C7</f>
        <v>21701</v>
      </c>
      <c r="E7" s="13" t="str">
        <f>ANUAL!E7</f>
        <v>14</v>
      </c>
      <c r="F7" s="13" t="str">
        <f t="shared" si="0"/>
        <v>RECURSOS PROPIOS</v>
      </c>
      <c r="G7" s="21">
        <f>ANUAL!G7</f>
        <v>331453</v>
      </c>
      <c r="H7" s="21">
        <f>ANUAL!I7</f>
        <v>0</v>
      </c>
      <c r="I7" s="21">
        <f>VLOOKUP($A$2:$A$80,TRIMESTRAL!$A$2:$L$69,7,FALSE)</f>
        <v>331453</v>
      </c>
      <c r="J7" s="21">
        <f>VLOOKUP($A$2:$A$80,TRIMESTRAL!$A$2:$L$69,8,FALSE)</f>
        <v>-331453</v>
      </c>
      <c r="K7" s="21">
        <f>VLOOKUP($A$2:$A$80,TRIMESTRAL!$A$2:$L$69,9,FALSE)</f>
        <v>0</v>
      </c>
      <c r="L7" s="21">
        <f>VLOOKUP($A$2:$A$80,TRIMESTRAL!$A$2:$O$69,13,FALSE)</f>
        <v>0</v>
      </c>
      <c r="M7" s="21">
        <f>VLOOKUP($A$2:$A$80,TRIMESTRAL!$A$2:$O$69,14,FALSE)</f>
        <v>0</v>
      </c>
      <c r="N7" s="21">
        <f t="shared" si="1"/>
        <v>0</v>
      </c>
      <c r="O7" s="21">
        <f>VLOOKUP($A$2:$A$80,TRIMESTRAL!$A$2:$O$69,15,FALSE)</f>
        <v>0</v>
      </c>
      <c r="P7" s="21"/>
    </row>
    <row r="8" spans="1:252" x14ac:dyDescent="0.2">
      <c r="A8" s="13" t="str">
        <f>ANUAL!A8</f>
        <v>E007221041142000</v>
      </c>
      <c r="B8" s="13" t="str">
        <f>ANUAL!B8</f>
        <v>E007</v>
      </c>
      <c r="C8" s="13" t="str">
        <f>ANUAL!F8</f>
        <v>2000</v>
      </c>
      <c r="D8" s="13" t="str">
        <f>ANUAL!C8</f>
        <v>22104</v>
      </c>
      <c r="E8" s="13" t="str">
        <f>ANUAL!E8</f>
        <v>14</v>
      </c>
      <c r="F8" s="13" t="str">
        <f t="shared" si="0"/>
        <v>RECURSOS PROPIOS</v>
      </c>
      <c r="G8" s="21">
        <f>ANUAL!G8</f>
        <v>94147</v>
      </c>
      <c r="H8" s="21">
        <f>ANUAL!I8</f>
        <v>60138</v>
      </c>
      <c r="I8" s="21">
        <f>VLOOKUP($A$2:$A$80,TRIMESTRAL!$A$2:$L$69,7,FALSE)</f>
        <v>42799</v>
      </c>
      <c r="J8" s="21">
        <f>VLOOKUP($A$2:$A$80,TRIMESTRAL!$A$2:$L$69,8,FALSE)</f>
        <v>-32464.46</v>
      </c>
      <c r="K8" s="21">
        <f>VLOOKUP($A$2:$A$80,TRIMESTRAL!$A$2:$L$69,9,FALSE)</f>
        <v>10334.540000000001</v>
      </c>
      <c r="L8" s="21">
        <f>VLOOKUP($A$2:$A$80,TRIMESTRAL!$A$2:$O$69,13,FALSE)</f>
        <v>0</v>
      </c>
      <c r="M8" s="21">
        <f>VLOOKUP($A$2:$A$80,TRIMESTRAL!$A$2:$O$69,14,FALSE)</f>
        <v>0</v>
      </c>
      <c r="N8" s="21">
        <f t="shared" si="1"/>
        <v>49803.46</v>
      </c>
      <c r="O8" s="21">
        <f>VLOOKUP($A$2:$A$80,TRIMESTRAL!$A$2:$O$69,15,FALSE)</f>
        <v>10334.540000000001</v>
      </c>
      <c r="P8" s="21"/>
    </row>
    <row r="9" spans="1:252" x14ac:dyDescent="0.2">
      <c r="A9" s="13" t="str">
        <f>ANUAL!A9</f>
        <v>E007261051142000</v>
      </c>
      <c r="B9" s="13" t="str">
        <f>ANUAL!B9</f>
        <v>E007</v>
      </c>
      <c r="C9" s="13" t="str">
        <f>ANUAL!F9</f>
        <v>2000</v>
      </c>
      <c r="D9" s="13" t="str">
        <f>ANUAL!C9</f>
        <v>26105</v>
      </c>
      <c r="E9" s="13" t="str">
        <f>ANUAL!E9</f>
        <v>14</v>
      </c>
      <c r="F9" s="13" t="str">
        <f t="shared" si="0"/>
        <v>RECURSOS PROPIOS</v>
      </c>
      <c r="G9" s="21">
        <f>ANUAL!G9</f>
        <v>27581</v>
      </c>
      <c r="H9" s="21">
        <f>ANUAL!I9</f>
        <v>3355.62</v>
      </c>
      <c r="I9" s="21">
        <f>VLOOKUP($A$2:$A$80,TRIMESTRAL!$A$2:$L$69,7,FALSE)</f>
        <v>27581</v>
      </c>
      <c r="J9" s="21">
        <f>VLOOKUP($A$2:$A$80,TRIMESTRAL!$A$2:$L$69,8,FALSE)</f>
        <v>-24258.67</v>
      </c>
      <c r="K9" s="21">
        <f>VLOOKUP($A$2:$A$80,TRIMESTRAL!$A$2:$L$69,9,FALSE)</f>
        <v>3322.33</v>
      </c>
      <c r="L9" s="21">
        <f>VLOOKUP($A$2:$A$80,TRIMESTRAL!$A$2:$O$69,13,FALSE)</f>
        <v>0</v>
      </c>
      <c r="M9" s="21">
        <f>VLOOKUP($A$2:$A$80,TRIMESTRAL!$A$2:$O$69,14,FALSE)</f>
        <v>0</v>
      </c>
      <c r="N9" s="21">
        <f t="shared" si="1"/>
        <v>33.289999999999964</v>
      </c>
      <c r="O9" s="21">
        <f>VLOOKUP($A$2:$A$80,TRIMESTRAL!$A$2:$O$69,15,FALSE)</f>
        <v>3322.33</v>
      </c>
      <c r="P9" s="21"/>
    </row>
    <row r="10" spans="1:252" x14ac:dyDescent="0.2">
      <c r="A10" s="13" t="str">
        <f>ANUAL!A10</f>
        <v>E007311011143000</v>
      </c>
      <c r="B10" s="13" t="str">
        <f>ANUAL!B10</f>
        <v>E007</v>
      </c>
      <c r="C10" s="13" t="str">
        <f>ANUAL!F10</f>
        <v>3000</v>
      </c>
      <c r="D10" s="13" t="str">
        <f>ANUAL!C10</f>
        <v>31101</v>
      </c>
      <c r="E10" s="13" t="str">
        <f>ANUAL!E10</f>
        <v>14</v>
      </c>
      <c r="F10" s="13" t="str">
        <f t="shared" ref="F10:F35" si="2">IF(E10="11","RECURSOS FISCALES","RECURSOS PROPIOS")</f>
        <v>RECURSOS PROPIOS</v>
      </c>
      <c r="G10" s="21">
        <f>ANUAL!G10</f>
        <v>938000</v>
      </c>
      <c r="H10" s="21">
        <f>ANUAL!I10</f>
        <v>495498</v>
      </c>
      <c r="I10" s="21">
        <f>VLOOKUP($A$2:$A$80,TRIMESTRAL!$A$2:$L$69,7,FALSE)</f>
        <v>480914</v>
      </c>
      <c r="J10" s="21">
        <f>VLOOKUP($A$2:$A$80,TRIMESTRAL!$A$2:$L$69,8,FALSE)</f>
        <v>-380914</v>
      </c>
      <c r="K10" s="21">
        <f>VLOOKUP($A$2:$A$80,TRIMESTRAL!$A$2:$L$69,9,FALSE)</f>
        <v>100000</v>
      </c>
      <c r="L10" s="21">
        <f>VLOOKUP($A$2:$A$80,TRIMESTRAL!$A$2:$O$69,13,FALSE)</f>
        <v>0</v>
      </c>
      <c r="M10" s="21">
        <f>VLOOKUP($A$2:$A$80,TRIMESTRAL!$A$2:$O$69,14,FALSE)</f>
        <v>0</v>
      </c>
      <c r="N10" s="21">
        <f t="shared" si="1"/>
        <v>395498</v>
      </c>
      <c r="O10" s="21">
        <f>VLOOKUP($A$2:$A$80,TRIMESTRAL!$A$2:$O$69,15,FALSE)</f>
        <v>100000</v>
      </c>
      <c r="P10" s="21"/>
    </row>
    <row r="11" spans="1:252" x14ac:dyDescent="0.2">
      <c r="A11" s="13" t="str">
        <f>ANUAL!A11</f>
        <v>E007316031143000</v>
      </c>
      <c r="B11" s="13" t="str">
        <f>ANUAL!B11</f>
        <v>E007</v>
      </c>
      <c r="C11" s="13" t="str">
        <f>ANUAL!F11</f>
        <v>3000</v>
      </c>
      <c r="D11" s="13" t="str">
        <f>ANUAL!C11</f>
        <v>31603</v>
      </c>
      <c r="E11" s="13" t="str">
        <f>ANUAL!E11</f>
        <v>14</v>
      </c>
      <c r="F11" s="13" t="str">
        <f t="shared" si="2"/>
        <v>RECURSOS PROPIOS</v>
      </c>
      <c r="G11" s="21">
        <f>ANUAL!G11</f>
        <v>201000</v>
      </c>
      <c r="H11" s="21">
        <f>ANUAL!I11</f>
        <v>201000</v>
      </c>
      <c r="I11" s="21">
        <f>VLOOKUP($A$2:$A$80,TRIMESTRAL!$A$2:$L$69,7,FALSE)</f>
        <v>91368</v>
      </c>
      <c r="J11" s="21">
        <f>VLOOKUP($A$2:$A$80,TRIMESTRAL!$A$2:$L$69,8,FALSE)</f>
        <v>-40892.33</v>
      </c>
      <c r="K11" s="21">
        <f>VLOOKUP($A$2:$A$80,TRIMESTRAL!$A$2:$L$69,9,FALSE)</f>
        <v>50475.67</v>
      </c>
      <c r="L11" s="21">
        <f>VLOOKUP($A$2:$A$80,TRIMESTRAL!$A$2:$O$69,13,FALSE)</f>
        <v>0</v>
      </c>
      <c r="M11" s="21">
        <f>VLOOKUP($A$2:$A$80,TRIMESTRAL!$A$2:$O$69,14,FALSE)</f>
        <v>0</v>
      </c>
      <c r="N11" s="21">
        <f t="shared" si="1"/>
        <v>150524.33000000002</v>
      </c>
      <c r="O11" s="21">
        <f>VLOOKUP($A$2:$A$80,TRIMESTRAL!$A$2:$O$69,15,FALSE)</f>
        <v>50475.67</v>
      </c>
      <c r="P11" s="21"/>
    </row>
    <row r="12" spans="1:252" x14ac:dyDescent="0.2">
      <c r="A12" s="13" t="str">
        <f>ANUAL!A12</f>
        <v>E007317011143000</v>
      </c>
      <c r="B12" s="13" t="str">
        <f>ANUAL!B12</f>
        <v>E007</v>
      </c>
      <c r="C12" s="13" t="str">
        <f>ANUAL!F12</f>
        <v>3000</v>
      </c>
      <c r="D12" s="13" t="str">
        <f>ANUAL!C12</f>
        <v>31701</v>
      </c>
      <c r="E12" s="13" t="str">
        <f>ANUAL!E12</f>
        <v>14</v>
      </c>
      <c r="F12" s="13" t="str">
        <f t="shared" si="2"/>
        <v>RECURSOS PROPIOS</v>
      </c>
      <c r="G12" s="21">
        <f>ANUAL!G12</f>
        <v>20000</v>
      </c>
      <c r="H12" s="21">
        <f>ANUAL!I12</f>
        <v>18144</v>
      </c>
      <c r="I12" s="21">
        <f>VLOOKUP($A$2:$A$80,TRIMESTRAL!$A$2:$L$69,7,FALSE)</f>
        <v>20000</v>
      </c>
      <c r="J12" s="21">
        <f>VLOOKUP($A$2:$A$80,TRIMESTRAL!$A$2:$L$69,8,FALSE)</f>
        <v>-20000</v>
      </c>
      <c r="K12" s="21">
        <f>VLOOKUP($A$2:$A$80,TRIMESTRAL!$A$2:$L$69,9,FALSE)</f>
        <v>0</v>
      </c>
      <c r="L12" s="21">
        <f>VLOOKUP($A$2:$A$80,TRIMESTRAL!$A$2:$O$69,13,FALSE)</f>
        <v>0</v>
      </c>
      <c r="M12" s="21">
        <f>VLOOKUP($A$2:$A$80,TRIMESTRAL!$A$2:$O$69,14,FALSE)</f>
        <v>0</v>
      </c>
      <c r="N12" s="21">
        <f t="shared" si="1"/>
        <v>18144</v>
      </c>
      <c r="O12" s="21">
        <f>VLOOKUP($A$2:$A$80,TRIMESTRAL!$A$2:$O$69,15,FALSE)</f>
        <v>0</v>
      </c>
      <c r="P12" s="21"/>
    </row>
    <row r="13" spans="1:252" x14ac:dyDescent="0.2">
      <c r="A13" s="13" t="str">
        <f>ANUAL!A13</f>
        <v>E007318011143000</v>
      </c>
      <c r="B13" s="13" t="str">
        <f>ANUAL!B13</f>
        <v>E007</v>
      </c>
      <c r="C13" s="13" t="str">
        <f>ANUAL!F13</f>
        <v>3000</v>
      </c>
      <c r="D13" s="13" t="str">
        <f>ANUAL!C13</f>
        <v>31801</v>
      </c>
      <c r="E13" s="13" t="str">
        <f>ANUAL!E13</f>
        <v>14</v>
      </c>
      <c r="F13" s="13" t="str">
        <f t="shared" si="2"/>
        <v>RECURSOS PROPIOS</v>
      </c>
      <c r="G13" s="21">
        <f>ANUAL!G13</f>
        <v>50000</v>
      </c>
      <c r="H13" s="21">
        <f>ANUAL!I13</f>
        <v>50000</v>
      </c>
      <c r="I13" s="21">
        <f>VLOOKUP($A$2:$A$80,TRIMESTRAL!$A$2:$L$69,7,FALSE)</f>
        <v>22730</v>
      </c>
      <c r="J13" s="21">
        <f>VLOOKUP($A$2:$A$80,TRIMESTRAL!$A$2:$L$69,8,FALSE)</f>
        <v>-22730</v>
      </c>
      <c r="K13" s="21">
        <f>VLOOKUP($A$2:$A$80,TRIMESTRAL!$A$2:$L$69,9,FALSE)</f>
        <v>0</v>
      </c>
      <c r="L13" s="21">
        <f>VLOOKUP($A$2:$A$80,TRIMESTRAL!$A$2:$O$69,13,FALSE)</f>
        <v>0</v>
      </c>
      <c r="M13" s="21">
        <f>VLOOKUP($A$2:$A$80,TRIMESTRAL!$A$2:$O$69,14,FALSE)</f>
        <v>0</v>
      </c>
      <c r="N13" s="21">
        <f t="shared" si="1"/>
        <v>50000</v>
      </c>
      <c r="O13" s="21">
        <f>VLOOKUP($A$2:$A$80,TRIMESTRAL!$A$2:$O$69,15,FALSE)</f>
        <v>0</v>
      </c>
      <c r="P13" s="21"/>
    </row>
    <row r="14" spans="1:252" x14ac:dyDescent="0.2">
      <c r="A14" s="13" t="str">
        <f>ANUAL!A14</f>
        <v>E007323011143000</v>
      </c>
      <c r="B14" s="13" t="str">
        <f>ANUAL!B14</f>
        <v>E007</v>
      </c>
      <c r="C14" s="13" t="str">
        <f>ANUAL!F14</f>
        <v>3000</v>
      </c>
      <c r="D14" s="13" t="str">
        <f>ANUAL!C14</f>
        <v>32301</v>
      </c>
      <c r="E14" s="13" t="str">
        <f>ANUAL!E14</f>
        <v>14</v>
      </c>
      <c r="F14" s="13" t="str">
        <f t="shared" si="2"/>
        <v>RECURSOS PROPIOS</v>
      </c>
      <c r="G14" s="21">
        <f>ANUAL!G14</f>
        <v>5000000</v>
      </c>
      <c r="H14" s="21">
        <f>ANUAL!I14</f>
        <v>818754.17</v>
      </c>
      <c r="I14" s="21">
        <f>VLOOKUP($A$2:$A$80,TRIMESTRAL!$A$2:$L$69,7,FALSE)</f>
        <v>1343759</v>
      </c>
      <c r="J14" s="21">
        <f>VLOOKUP($A$2:$A$80,TRIMESTRAL!$A$2:$L$69,8,FALSE)</f>
        <v>-1343759</v>
      </c>
      <c r="K14" s="21">
        <f>VLOOKUP($A$2:$A$80,TRIMESTRAL!$A$2:$L$69,9,FALSE)</f>
        <v>0</v>
      </c>
      <c r="L14" s="21">
        <f>VLOOKUP($A$2:$A$80,TRIMESTRAL!$A$2:$O$69,13,FALSE)</f>
        <v>0</v>
      </c>
      <c r="M14" s="21">
        <f>VLOOKUP($A$2:$A$80,TRIMESTRAL!$A$2:$O$69,14,FALSE)</f>
        <v>0</v>
      </c>
      <c r="N14" s="21">
        <f t="shared" si="1"/>
        <v>818754.17</v>
      </c>
      <c r="O14" s="21">
        <f>VLOOKUP($A$2:$A$80,TRIMESTRAL!$A$2:$O$69,15,FALSE)</f>
        <v>0</v>
      </c>
      <c r="P14" s="21"/>
    </row>
    <row r="15" spans="1:252" x14ac:dyDescent="0.2">
      <c r="A15" s="13" t="str">
        <f>ANUAL!A15</f>
        <v>E007323021143000</v>
      </c>
      <c r="B15" s="13" t="str">
        <f>ANUAL!B15</f>
        <v>E007</v>
      </c>
      <c r="C15" s="13" t="str">
        <f>ANUAL!F15</f>
        <v>3000</v>
      </c>
      <c r="D15" s="13" t="str">
        <f>ANUAL!C15</f>
        <v>32302</v>
      </c>
      <c r="E15" s="13" t="str">
        <f>ANUAL!E15</f>
        <v>14</v>
      </c>
      <c r="F15" s="13" t="str">
        <f t="shared" si="2"/>
        <v>RECURSOS PROPIOS</v>
      </c>
      <c r="G15" s="21">
        <f>ANUAL!G15</f>
        <v>221605</v>
      </c>
      <c r="H15" s="21">
        <f>ANUAL!I15</f>
        <v>27857</v>
      </c>
      <c r="I15" s="21">
        <f>VLOOKUP($A$2:$A$80,TRIMESTRAL!$A$2:$L$69,7,FALSE)</f>
        <v>100732</v>
      </c>
      <c r="J15" s="21">
        <f>VLOOKUP($A$2:$A$80,TRIMESTRAL!$A$2:$L$69,8,FALSE)</f>
        <v>-100732</v>
      </c>
      <c r="K15" s="21">
        <f>VLOOKUP($A$2:$A$80,TRIMESTRAL!$A$2:$L$69,9,FALSE)</f>
        <v>0</v>
      </c>
      <c r="L15" s="21">
        <f>VLOOKUP($A$2:$A$80,TRIMESTRAL!$A$2:$O$69,13,FALSE)</f>
        <v>0</v>
      </c>
      <c r="M15" s="21">
        <f>VLOOKUP($A$2:$A$80,TRIMESTRAL!$A$2:$O$69,14,FALSE)</f>
        <v>0</v>
      </c>
      <c r="N15" s="21">
        <f t="shared" si="1"/>
        <v>27857</v>
      </c>
      <c r="O15" s="21">
        <f>VLOOKUP($A$2:$A$80,TRIMESTRAL!$A$2:$O$69,15,FALSE)</f>
        <v>0</v>
      </c>
      <c r="P15" s="21"/>
    </row>
    <row r="16" spans="1:252" x14ac:dyDescent="0.2">
      <c r="A16" s="13" t="str">
        <f>ANUAL!A16</f>
        <v>E007325021143000</v>
      </c>
      <c r="B16" s="13" t="str">
        <f>ANUAL!B16</f>
        <v>E007</v>
      </c>
      <c r="C16" s="13" t="str">
        <f>ANUAL!F16</f>
        <v>3000</v>
      </c>
      <c r="D16" s="13" t="str">
        <f>ANUAL!C16</f>
        <v>32502</v>
      </c>
      <c r="E16" s="13" t="str">
        <f>ANUAL!E16</f>
        <v>14</v>
      </c>
      <c r="F16" s="13" t="str">
        <f t="shared" si="2"/>
        <v>RECURSOS PROPIOS</v>
      </c>
      <c r="G16" s="21">
        <f>ANUAL!G16</f>
        <v>8526</v>
      </c>
      <c r="H16" s="21">
        <f>ANUAL!I16</f>
        <v>0</v>
      </c>
      <c r="I16" s="21">
        <f>VLOOKUP($A$2:$A$80,TRIMESTRAL!$A$2:$L$69,7,FALSE)</f>
        <v>8526</v>
      </c>
      <c r="J16" s="21">
        <f>VLOOKUP($A$2:$A$80,TRIMESTRAL!$A$2:$L$69,8,FALSE)</f>
        <v>-8526</v>
      </c>
      <c r="K16" s="21">
        <f>VLOOKUP($A$2:$A$80,TRIMESTRAL!$A$2:$L$69,9,FALSE)</f>
        <v>0</v>
      </c>
      <c r="L16" s="21">
        <f>VLOOKUP($A$2:$A$80,TRIMESTRAL!$A$2:$O$69,13,FALSE)</f>
        <v>0</v>
      </c>
      <c r="M16" s="21">
        <f>VLOOKUP($A$2:$A$80,TRIMESTRAL!$A$2:$O$69,14,FALSE)</f>
        <v>0</v>
      </c>
      <c r="N16" s="21">
        <f t="shared" si="1"/>
        <v>0</v>
      </c>
      <c r="O16" s="21">
        <f>VLOOKUP($A$2:$A$80,TRIMESTRAL!$A$2:$O$69,15,FALSE)</f>
        <v>0</v>
      </c>
      <c r="P16" s="21"/>
    </row>
    <row r="17" spans="1:16" x14ac:dyDescent="0.2">
      <c r="A17" s="13" t="str">
        <f>ANUAL!A17</f>
        <v>E007327011143000</v>
      </c>
      <c r="B17" s="13" t="str">
        <f>ANUAL!B17</f>
        <v>E007</v>
      </c>
      <c r="C17" s="13" t="str">
        <f>ANUAL!F17</f>
        <v>3000</v>
      </c>
      <c r="D17" s="13" t="str">
        <f>ANUAL!C17</f>
        <v>32701</v>
      </c>
      <c r="E17" s="13" t="str">
        <f>ANUAL!E17</f>
        <v>14</v>
      </c>
      <c r="F17" s="13" t="str">
        <f t="shared" si="2"/>
        <v>RECURSOS PROPIOS</v>
      </c>
      <c r="G17" s="21">
        <f>ANUAL!G17</f>
        <v>743608</v>
      </c>
      <c r="H17" s="21">
        <f>ANUAL!I17</f>
        <v>446255.27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f t="shared" si="1"/>
        <v>446255.27</v>
      </c>
      <c r="O17" s="21">
        <v>0</v>
      </c>
      <c r="P17" s="21"/>
    </row>
    <row r="18" spans="1:16" x14ac:dyDescent="0.2">
      <c r="A18" s="13" t="str">
        <f>ANUAL!A18</f>
        <v>E007334011143000</v>
      </c>
      <c r="B18" s="13" t="str">
        <f>ANUAL!B18</f>
        <v>E007</v>
      </c>
      <c r="C18" s="13" t="str">
        <f>ANUAL!F18</f>
        <v>3000</v>
      </c>
      <c r="D18" s="13" t="str">
        <f>ANUAL!C18</f>
        <v>33401</v>
      </c>
      <c r="E18" s="13" t="str">
        <f>ANUAL!E18</f>
        <v>14</v>
      </c>
      <c r="F18" s="13" t="str">
        <f t="shared" si="2"/>
        <v>RECURSOS PROPIOS</v>
      </c>
      <c r="G18" s="21">
        <f>ANUAL!G18</f>
        <v>311300</v>
      </c>
      <c r="H18" s="21">
        <f>ANUAL!I18</f>
        <v>311300</v>
      </c>
      <c r="I18" s="21">
        <f>VLOOKUP($A$2:$A$80,TRIMESTRAL!$A$2:$L$69,7,FALSE)</f>
        <v>141500</v>
      </c>
      <c r="J18" s="21">
        <f>VLOOKUP($A$2:$A$80,TRIMESTRAL!$A$2:$L$69,8,FALSE)</f>
        <v>-141500</v>
      </c>
      <c r="K18" s="21">
        <f>VLOOKUP($A$2:$A$80,TRIMESTRAL!$A$2:$L$69,9,FALSE)</f>
        <v>0</v>
      </c>
      <c r="L18" s="21">
        <f>VLOOKUP($A$2:$A$80,TRIMESTRAL!$A$2:$O$69,13,FALSE)</f>
        <v>0</v>
      </c>
      <c r="M18" s="21">
        <f>VLOOKUP($A$2:$A$80,TRIMESTRAL!$A$2:$O$69,14,FALSE)</f>
        <v>0</v>
      </c>
      <c r="N18" s="21">
        <f t="shared" si="1"/>
        <v>311300</v>
      </c>
      <c r="O18" s="21">
        <f>VLOOKUP($A$2:$A$80,TRIMESTRAL!$A$2:$O$69,15,FALSE)</f>
        <v>0</v>
      </c>
      <c r="P18" s="21"/>
    </row>
    <row r="19" spans="1:16" x14ac:dyDescent="0.2">
      <c r="A19" s="13" t="str">
        <f>ANUAL!A19</f>
        <v>E007336011143000</v>
      </c>
      <c r="B19" s="13" t="str">
        <f>ANUAL!B19</f>
        <v>E007</v>
      </c>
      <c r="C19" s="13" t="str">
        <f>ANUAL!F19</f>
        <v>3000</v>
      </c>
      <c r="D19" s="13" t="str">
        <f>ANUAL!C19</f>
        <v>33601</v>
      </c>
      <c r="E19" s="13" t="str">
        <f>ANUAL!E19</f>
        <v>14</v>
      </c>
      <c r="F19" s="13" t="str">
        <f t="shared" si="2"/>
        <v>RECURSOS PROPIOS</v>
      </c>
      <c r="G19" s="21">
        <f>ANUAL!G19</f>
        <v>0</v>
      </c>
      <c r="H19" s="21">
        <f>ANUAL!I19</f>
        <v>1856</v>
      </c>
      <c r="I19" s="21">
        <f>VLOOKUP($A$2:$A$80,TRIMESTRAL!$A$2:$L$69,7,FALSE)</f>
        <v>0</v>
      </c>
      <c r="J19" s="21">
        <f>VLOOKUP($A$2:$A$80,TRIMESTRAL!$A$2:$L$69,8,FALSE)</f>
        <v>1856</v>
      </c>
      <c r="K19" s="21">
        <f>VLOOKUP($A$2:$A$80,TRIMESTRAL!$A$2:$L$69,9,FALSE)</f>
        <v>1856</v>
      </c>
      <c r="L19" s="21">
        <f>VLOOKUP($A$2:$A$80,TRIMESTRAL!$A$2:$O$69,13,FALSE)</f>
        <v>0</v>
      </c>
      <c r="M19" s="21">
        <f>VLOOKUP($A$2:$A$80,TRIMESTRAL!$A$2:$O$69,14,FALSE)</f>
        <v>0</v>
      </c>
      <c r="N19" s="21">
        <f t="shared" si="1"/>
        <v>0</v>
      </c>
      <c r="O19" s="21">
        <f>VLOOKUP($A$2:$A$80,TRIMESTRAL!$A$2:$O$69,15,FALSE)</f>
        <v>1856</v>
      </c>
      <c r="P19" s="21"/>
    </row>
    <row r="20" spans="1:16" x14ac:dyDescent="0.2">
      <c r="A20" s="13" t="str">
        <f>ANUAL!A20</f>
        <v>E007336031143000</v>
      </c>
      <c r="B20" s="13" t="str">
        <f>ANUAL!B20</f>
        <v>E007</v>
      </c>
      <c r="C20" s="13" t="str">
        <f>ANUAL!F20</f>
        <v>3000</v>
      </c>
      <c r="D20" s="13" t="str">
        <f>ANUAL!C20</f>
        <v>33603</v>
      </c>
      <c r="E20" s="13" t="str">
        <f>ANUAL!E20</f>
        <v>14</v>
      </c>
      <c r="F20" s="13" t="str">
        <f t="shared" si="2"/>
        <v>RECURSOS PROPIOS</v>
      </c>
      <c r="G20" s="21">
        <f>ANUAL!G20</f>
        <v>410150</v>
      </c>
      <c r="H20" s="21">
        <f>ANUAL!I20</f>
        <v>0</v>
      </c>
      <c r="I20" s="21">
        <f>VLOOKUP($A$2:$A$80,TRIMESTRAL!$A$2:$L$69,7,FALSE)</f>
        <v>205075</v>
      </c>
      <c r="J20" s="21">
        <f>VLOOKUP($A$2:$A$80,TRIMESTRAL!$A$2:$L$69,8,FALSE)</f>
        <v>-205075</v>
      </c>
      <c r="K20" s="21">
        <f>VLOOKUP($A$2:$A$80,TRIMESTRAL!$A$2:$L$69,9,FALSE)</f>
        <v>0</v>
      </c>
      <c r="L20" s="21">
        <f>VLOOKUP($A$2:$A$80,TRIMESTRAL!$A$2:$O$69,13,FALSE)</f>
        <v>0</v>
      </c>
      <c r="M20" s="21">
        <f>VLOOKUP($A$2:$A$80,TRIMESTRAL!$A$2:$O$69,14,FALSE)</f>
        <v>0</v>
      </c>
      <c r="N20" s="21">
        <f t="shared" si="1"/>
        <v>0</v>
      </c>
      <c r="O20" s="21">
        <f>VLOOKUP($A$2:$A$80,TRIMESTRAL!$A$2:$O$69,15,FALSE)</f>
        <v>0</v>
      </c>
      <c r="P20" s="21"/>
    </row>
    <row r="21" spans="1:16" x14ac:dyDescent="0.2">
      <c r="A21" s="13" t="str">
        <f>ANUAL!A21</f>
        <v>E007336041143000</v>
      </c>
      <c r="B21" s="13" t="str">
        <f>ANUAL!B21</f>
        <v>E007</v>
      </c>
      <c r="C21" s="13" t="str">
        <f>ANUAL!F21</f>
        <v>3000</v>
      </c>
      <c r="D21" s="13" t="str">
        <f>ANUAL!C21</f>
        <v>33604</v>
      </c>
      <c r="E21" s="13" t="str">
        <f>ANUAL!E21</f>
        <v>14</v>
      </c>
      <c r="F21" s="13" t="str">
        <f t="shared" si="2"/>
        <v>RECURSOS PROPIOS</v>
      </c>
      <c r="G21" s="21">
        <f>ANUAL!G21</f>
        <v>182500</v>
      </c>
      <c r="H21" s="21">
        <f>ANUAL!I21</f>
        <v>182500</v>
      </c>
      <c r="I21" s="21">
        <f>VLOOKUP($A$2:$A$80,TRIMESTRAL!$A$2:$L$69,7,FALSE)</f>
        <v>182500</v>
      </c>
      <c r="J21" s="21">
        <f>VLOOKUP($A$2:$A$80,TRIMESTRAL!$A$2:$L$69,8,FALSE)</f>
        <v>-157457.22</v>
      </c>
      <c r="K21" s="21">
        <f>VLOOKUP($A$2:$A$80,TRIMESTRAL!$A$2:$L$69,9,FALSE)</f>
        <v>25042.78</v>
      </c>
      <c r="L21" s="21">
        <f>VLOOKUP($A$2:$A$80,TRIMESTRAL!$A$2:$O$69,13,FALSE)</f>
        <v>0</v>
      </c>
      <c r="M21" s="21">
        <f>VLOOKUP($A$2:$A$80,TRIMESTRAL!$A$2:$O$69,14,FALSE)</f>
        <v>0</v>
      </c>
      <c r="N21" s="21">
        <f t="shared" si="1"/>
        <v>157457.22</v>
      </c>
      <c r="O21" s="21">
        <f>VLOOKUP($A$2:$A$80,TRIMESTRAL!$A$2:$O$69,15,FALSE)</f>
        <v>25042.78</v>
      </c>
      <c r="P21" s="21"/>
    </row>
    <row r="22" spans="1:16" x14ac:dyDescent="0.2">
      <c r="A22" s="13" t="str">
        <f>ANUAL!A22</f>
        <v>E007338011143000</v>
      </c>
      <c r="B22" s="13" t="str">
        <f>ANUAL!B22</f>
        <v>E007</v>
      </c>
      <c r="C22" s="13" t="str">
        <f>ANUAL!F22</f>
        <v>3000</v>
      </c>
      <c r="D22" s="13" t="str">
        <f>ANUAL!C22</f>
        <v>33801</v>
      </c>
      <c r="E22" s="13" t="str">
        <f>ANUAL!E22</f>
        <v>14</v>
      </c>
      <c r="F22" s="13" t="str">
        <f t="shared" si="2"/>
        <v>RECURSOS PROPIOS</v>
      </c>
      <c r="G22" s="21">
        <f>ANUAL!G22</f>
        <v>604301</v>
      </c>
      <c r="H22" s="21">
        <f>ANUAL!I22</f>
        <v>604301</v>
      </c>
      <c r="I22" s="21">
        <f>VLOOKUP($A$2:$A$80,TRIMESTRAL!$A$2:$L$69,7,FALSE)</f>
        <v>274685</v>
      </c>
      <c r="J22" s="21">
        <f>VLOOKUP($A$2:$A$80,TRIMESTRAL!$A$2:$L$69,8,FALSE)</f>
        <v>-227255.67</v>
      </c>
      <c r="K22" s="21">
        <f>VLOOKUP($A$2:$A$80,TRIMESTRAL!$A$2:$L$69,9,FALSE)</f>
        <v>47429.33</v>
      </c>
      <c r="L22" s="21">
        <f>VLOOKUP($A$2:$A$80,TRIMESTRAL!$A$2:$O$69,13,FALSE)</f>
        <v>0</v>
      </c>
      <c r="M22" s="21">
        <f>VLOOKUP($A$2:$A$80,TRIMESTRAL!$A$2:$O$69,14,FALSE)</f>
        <v>0</v>
      </c>
      <c r="N22" s="21">
        <f t="shared" si="1"/>
        <v>556871.67000000004</v>
      </c>
      <c r="O22" s="21">
        <f>VLOOKUP($A$2:$A$80,TRIMESTRAL!$A$2:$O$69,15,FALSE)</f>
        <v>47429.33</v>
      </c>
      <c r="P22" s="21"/>
    </row>
    <row r="23" spans="1:16" x14ac:dyDescent="0.2">
      <c r="A23" s="13" t="str">
        <f>ANUAL!A23</f>
        <v>E007339011143000</v>
      </c>
      <c r="B23" s="13" t="str">
        <f>ANUAL!B23</f>
        <v>E007</v>
      </c>
      <c r="C23" s="13" t="str">
        <f>ANUAL!F23</f>
        <v>3000</v>
      </c>
      <c r="D23" s="13" t="str">
        <f>ANUAL!C23</f>
        <v>33901</v>
      </c>
      <c r="E23" s="13" t="str">
        <f>ANUAL!E23</f>
        <v>14</v>
      </c>
      <c r="F23" s="13" t="str">
        <f t="shared" si="2"/>
        <v>RECURSOS PROPIOS</v>
      </c>
      <c r="G23" s="21">
        <f>ANUAL!G23</f>
        <v>0</v>
      </c>
      <c r="H23" s="21">
        <f>ANUAL!I23</f>
        <v>0</v>
      </c>
      <c r="I23" s="21">
        <f>VLOOKUP($A$2:$A$80,TRIMESTRAL!$A$2:$L$69,7,FALSE)</f>
        <v>0</v>
      </c>
      <c r="J23" s="21">
        <f>VLOOKUP($A$2:$A$80,TRIMESTRAL!$A$2:$L$69,8,FALSE)</f>
        <v>0</v>
      </c>
      <c r="K23" s="21">
        <f>VLOOKUP($A$2:$A$80,TRIMESTRAL!$A$2:$L$69,9,FALSE)</f>
        <v>0</v>
      </c>
      <c r="L23" s="21">
        <f>VLOOKUP($A$2:$A$80,TRIMESTRAL!$A$2:$O$69,13,FALSE)</f>
        <v>0</v>
      </c>
      <c r="M23" s="21">
        <f>VLOOKUP($A$2:$A$80,TRIMESTRAL!$A$2:$O$69,14,FALSE)</f>
        <v>0</v>
      </c>
      <c r="N23" s="21">
        <f t="shared" si="1"/>
        <v>0</v>
      </c>
      <c r="O23" s="21">
        <f>VLOOKUP($A$2:$A$80,TRIMESTRAL!$A$2:$O$69,15,FALSE)</f>
        <v>0</v>
      </c>
      <c r="P23" s="21"/>
    </row>
    <row r="24" spans="1:16" x14ac:dyDescent="0.2">
      <c r="A24" s="13" t="str">
        <f>ANUAL!A24</f>
        <v>E007351011143000</v>
      </c>
      <c r="B24" s="13" t="str">
        <f>ANUAL!B24</f>
        <v>E007</v>
      </c>
      <c r="C24" s="13" t="str">
        <f>ANUAL!F24</f>
        <v>3000</v>
      </c>
      <c r="D24" s="13" t="str">
        <f>ANUAL!C24</f>
        <v>35101</v>
      </c>
      <c r="E24" s="13" t="str">
        <f>ANUAL!E24</f>
        <v>14</v>
      </c>
      <c r="F24" s="13" t="str">
        <f t="shared" si="2"/>
        <v>RECURSOS PROPIOS</v>
      </c>
      <c r="G24" s="21">
        <f>ANUAL!G24</f>
        <v>8287</v>
      </c>
      <c r="H24" s="21">
        <f>ANUAL!I24</f>
        <v>2052022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f t="shared" si="1"/>
        <v>2052022</v>
      </c>
      <c r="O24" s="21">
        <v>0</v>
      </c>
      <c r="P24" s="21"/>
    </row>
    <row r="25" spans="1:16" x14ac:dyDescent="0.2">
      <c r="A25" s="13" t="str">
        <f>ANUAL!A25</f>
        <v>E007352011143000</v>
      </c>
      <c r="B25" s="13" t="str">
        <f>ANUAL!B25</f>
        <v>E007</v>
      </c>
      <c r="C25" s="13" t="str">
        <f>ANUAL!F25</f>
        <v>3000</v>
      </c>
      <c r="D25" s="13" t="str">
        <f>ANUAL!C25</f>
        <v>35201</v>
      </c>
      <c r="E25" s="13" t="str">
        <f>ANUAL!E25</f>
        <v>14</v>
      </c>
      <c r="F25" s="13" t="str">
        <f t="shared" si="2"/>
        <v>RECURSOS PROPIOS</v>
      </c>
      <c r="G25" s="21">
        <f>ANUAL!G25</f>
        <v>162756</v>
      </c>
      <c r="H25" s="21">
        <f>ANUAL!I25</f>
        <v>162756</v>
      </c>
      <c r="I25" s="21">
        <f>VLOOKUP($A$2:$A$80,TRIMESTRAL!$A$2:$L$69,7,FALSE)</f>
        <v>0</v>
      </c>
      <c r="J25" s="21">
        <f>VLOOKUP($A$2:$A$80,TRIMESTRAL!$A$2:$L$69,8,FALSE)</f>
        <v>0</v>
      </c>
      <c r="K25" s="21">
        <f>VLOOKUP($A$2:$A$80,TRIMESTRAL!$A$2:$L$69,9,FALSE)</f>
        <v>0</v>
      </c>
      <c r="L25" s="21">
        <f>VLOOKUP($A$2:$A$80,TRIMESTRAL!$A$2:$O$69,13,FALSE)</f>
        <v>0</v>
      </c>
      <c r="M25" s="21">
        <f>VLOOKUP($A$2:$A$80,TRIMESTRAL!$A$2:$O$69,14,FALSE)</f>
        <v>0</v>
      </c>
      <c r="N25" s="21">
        <f t="shared" si="1"/>
        <v>162756</v>
      </c>
      <c r="O25" s="21">
        <f>VLOOKUP($A$2:$A$80,TRIMESTRAL!$A$2:$O$69,15,FALSE)</f>
        <v>0</v>
      </c>
      <c r="P25" s="21"/>
    </row>
    <row r="26" spans="1:16" x14ac:dyDescent="0.2">
      <c r="A26" s="13" t="str">
        <f>ANUAL!A26</f>
        <v>E007353011143000</v>
      </c>
      <c r="B26" s="13" t="str">
        <f>ANUAL!B26</f>
        <v>E007</v>
      </c>
      <c r="C26" s="13" t="str">
        <f>ANUAL!F26</f>
        <v>3000</v>
      </c>
      <c r="D26" s="13" t="str">
        <f>ANUAL!C26</f>
        <v>35301</v>
      </c>
      <c r="E26" s="13" t="str">
        <f>ANUAL!E26</f>
        <v>14</v>
      </c>
      <c r="F26" s="13" t="str">
        <f t="shared" si="2"/>
        <v>RECURSOS PROPIOS</v>
      </c>
      <c r="G26" s="21">
        <f>ANUAL!G26</f>
        <v>33000</v>
      </c>
      <c r="H26" s="21">
        <f>ANUAL!I26</f>
        <v>33000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f t="shared" si="1"/>
        <v>33000</v>
      </c>
      <c r="O26" s="21">
        <v>0</v>
      </c>
      <c r="P26" s="21"/>
    </row>
    <row r="27" spans="1:16" x14ac:dyDescent="0.2">
      <c r="A27" s="13" t="str">
        <f>ANUAL!A27</f>
        <v>E007358011143000</v>
      </c>
      <c r="B27" s="13" t="str">
        <f>ANUAL!B27</f>
        <v>E007</v>
      </c>
      <c r="C27" s="13" t="str">
        <f>ANUAL!F27</f>
        <v>3000</v>
      </c>
      <c r="D27" s="13" t="str">
        <f>ANUAL!C27</f>
        <v>35801</v>
      </c>
      <c r="E27" s="13" t="str">
        <f>ANUAL!E27</f>
        <v>14</v>
      </c>
      <c r="F27" s="13" t="str">
        <f t="shared" si="2"/>
        <v>RECURSOS PROPIOS</v>
      </c>
      <c r="G27" s="21">
        <f>ANUAL!G27</f>
        <v>1000000</v>
      </c>
      <c r="H27" s="21">
        <f>ANUAL!I27</f>
        <v>1000000</v>
      </c>
      <c r="I27" s="21">
        <f>VLOOKUP($A$2:$A$80,TRIMESTRAL!$A$2:$L$69,7,FALSE)</f>
        <v>500002</v>
      </c>
      <c r="J27" s="21">
        <f>VLOOKUP($A$2:$A$80,TRIMESTRAL!$A$2:$L$69,8,FALSE)</f>
        <v>-500002</v>
      </c>
      <c r="K27" s="21">
        <f>VLOOKUP($A$2:$A$80,TRIMESTRAL!$A$2:$L$69,9,FALSE)</f>
        <v>0</v>
      </c>
      <c r="L27" s="21">
        <f>VLOOKUP($A$2:$A$80,TRIMESTRAL!$A$2:$O$69,13,FALSE)</f>
        <v>0</v>
      </c>
      <c r="M27" s="21">
        <f>VLOOKUP($A$2:$A$80,TRIMESTRAL!$A$2:$O$69,14,FALSE)</f>
        <v>0</v>
      </c>
      <c r="N27" s="21">
        <f t="shared" si="1"/>
        <v>1000000</v>
      </c>
      <c r="O27" s="21">
        <f>VLOOKUP($A$2:$A$80,TRIMESTRAL!$A$2:$O$69,15,FALSE)</f>
        <v>0</v>
      </c>
      <c r="P27" s="21"/>
    </row>
    <row r="28" spans="1:16" x14ac:dyDescent="0.2">
      <c r="A28" s="13" t="str">
        <f>ANUAL!A28</f>
        <v>E007359011143000</v>
      </c>
      <c r="B28" s="13" t="str">
        <f>ANUAL!B28</f>
        <v>E007</v>
      </c>
      <c r="C28" s="13" t="str">
        <f>ANUAL!F28</f>
        <v>3000</v>
      </c>
      <c r="D28" s="13" t="str">
        <f>ANUAL!C28</f>
        <v>35901</v>
      </c>
      <c r="E28" s="13" t="str">
        <f>ANUAL!E28</f>
        <v>14</v>
      </c>
      <c r="F28" s="13" t="str">
        <f t="shared" si="2"/>
        <v>RECURSOS PROPIOS</v>
      </c>
      <c r="G28" s="21">
        <f>ANUAL!G28</f>
        <v>219236</v>
      </c>
      <c r="H28" s="21">
        <f>ANUAL!I28</f>
        <v>219236</v>
      </c>
      <c r="I28" s="21">
        <f>VLOOKUP($A$2:$A$80,TRIMESTRAL!$A$2:$L$69,7,FALSE)</f>
        <v>109622</v>
      </c>
      <c r="J28" s="21">
        <f>VLOOKUP($A$2:$A$80,TRIMESTRAL!$A$2:$L$69,8,FALSE)</f>
        <v>-18269</v>
      </c>
      <c r="K28" s="21">
        <f>VLOOKUP($A$2:$A$80,TRIMESTRAL!$A$2:$L$69,9,FALSE)</f>
        <v>91353</v>
      </c>
      <c r="L28" s="21">
        <f>VLOOKUP($A$2:$A$80,TRIMESTRAL!$A$2:$O$69,13,FALSE)</f>
        <v>0</v>
      </c>
      <c r="M28" s="21">
        <f>VLOOKUP($A$2:$A$80,TRIMESTRAL!$A$2:$O$69,14,FALSE)</f>
        <v>0</v>
      </c>
      <c r="N28" s="21">
        <f t="shared" si="1"/>
        <v>127883</v>
      </c>
      <c r="O28" s="21">
        <f>VLOOKUP($A$2:$A$80,TRIMESTRAL!$A$2:$O$69,15,FALSE)</f>
        <v>91353</v>
      </c>
      <c r="P28" s="21"/>
    </row>
    <row r="29" spans="1:16" x14ac:dyDescent="0.2">
      <c r="A29" s="13" t="str">
        <f>ANUAL!A29</f>
        <v>E007395011143000</v>
      </c>
      <c r="B29" s="13" t="str">
        <f>ANUAL!B29</f>
        <v>E007</v>
      </c>
      <c r="C29" s="13" t="str">
        <f>ANUAL!F29</f>
        <v>3000</v>
      </c>
      <c r="D29" s="13" t="str">
        <f>ANUAL!C29</f>
        <v>39501</v>
      </c>
      <c r="E29" s="13" t="str">
        <f>ANUAL!E29</f>
        <v>14</v>
      </c>
      <c r="F29" s="13" t="str">
        <f t="shared" si="2"/>
        <v>RECURSOS PROPIOS</v>
      </c>
      <c r="G29" s="21">
        <f>ANUAL!G29</f>
        <v>0</v>
      </c>
      <c r="H29" s="21">
        <f>ANUAL!I29</f>
        <v>126270.75</v>
      </c>
      <c r="I29" s="21">
        <f>VLOOKUP($A$2:$A$80,TRIMESTRAL!$A$2:$L$69,7,FALSE)</f>
        <v>0</v>
      </c>
      <c r="J29" s="21">
        <f>VLOOKUP($A$2:$A$80,TRIMESTRAL!$A$2:$L$69,8,FALSE)</f>
        <v>126270.75</v>
      </c>
      <c r="K29" s="21">
        <f>VLOOKUP($A$2:$A$80,TRIMESTRAL!$A$2:$L$69,9,FALSE)</f>
        <v>126270.75</v>
      </c>
      <c r="L29" s="21">
        <f>VLOOKUP($A$2:$A$80,TRIMESTRAL!$A$2:$O$69,13,FALSE)</f>
        <v>0</v>
      </c>
      <c r="M29" s="21">
        <f>VLOOKUP($A$2:$A$80,TRIMESTRAL!$A$2:$O$69,14,FALSE)</f>
        <v>0</v>
      </c>
      <c r="N29" s="21">
        <f t="shared" si="1"/>
        <v>0</v>
      </c>
      <c r="O29" s="21">
        <f>VLOOKUP($A$2:$A$80,TRIMESTRAL!$A$2:$O$69,15,FALSE)</f>
        <v>126270.75</v>
      </c>
      <c r="P29" s="21"/>
    </row>
    <row r="30" spans="1:16" x14ac:dyDescent="0.2">
      <c r="A30" s="13" t="str">
        <f>ANUAL!A30</f>
        <v>E007398011143000</v>
      </c>
      <c r="B30" s="13" t="str">
        <f>ANUAL!B30</f>
        <v>E007</v>
      </c>
      <c r="C30" s="13" t="str">
        <f>ANUAL!F30</f>
        <v>3000</v>
      </c>
      <c r="D30" s="13" t="str">
        <f>ANUAL!C30</f>
        <v>39801</v>
      </c>
      <c r="E30" s="13" t="str">
        <f>ANUAL!E30</f>
        <v>14</v>
      </c>
      <c r="F30" s="13" t="str">
        <f t="shared" si="2"/>
        <v>RECURSOS PROPIOS</v>
      </c>
      <c r="G30" s="21">
        <f>ANUAL!G30</f>
        <v>0</v>
      </c>
      <c r="H30" s="21">
        <f>ANUAL!I30</f>
        <v>3957578.39</v>
      </c>
      <c r="I30" s="21">
        <f>VLOOKUP($A$2:$A$80,TRIMESTRAL!$A$2:$L$69,7,FALSE)</f>
        <v>0</v>
      </c>
      <c r="J30" s="21">
        <f>VLOOKUP($A$2:$A$80,TRIMESTRAL!$A$2:$L$69,8,FALSE)</f>
        <v>459130.61</v>
      </c>
      <c r="K30" s="21">
        <f>VLOOKUP($A$2:$A$80,TRIMESTRAL!$A$2:$L$69,9,FALSE)</f>
        <v>459130.61</v>
      </c>
      <c r="L30" s="21">
        <f>VLOOKUP($A$2:$A$80,TRIMESTRAL!$A$2:$O$69,13,FALSE)</f>
        <v>0</v>
      </c>
      <c r="M30" s="21">
        <f>VLOOKUP($A$2:$A$80,TRIMESTRAL!$A$2:$O$69,14,FALSE)</f>
        <v>0</v>
      </c>
      <c r="N30" s="21">
        <f t="shared" si="1"/>
        <v>3498447.7800000003</v>
      </c>
      <c r="O30" s="21">
        <f>VLOOKUP($A$2:$A$80,TRIMESTRAL!$A$2:$O$69,15,FALSE)</f>
        <v>459130.61</v>
      </c>
      <c r="P30" s="21"/>
    </row>
    <row r="31" spans="1:16" x14ac:dyDescent="0.2">
      <c r="A31" s="13" t="str">
        <f>ANUAL!A31</f>
        <v>E007441011144000</v>
      </c>
      <c r="B31" s="13" t="str">
        <f>ANUAL!B31</f>
        <v>E007</v>
      </c>
      <c r="C31" s="13" t="str">
        <f>ANUAL!F31</f>
        <v>4000</v>
      </c>
      <c r="D31" s="13" t="str">
        <f>ANUAL!C31</f>
        <v>44101</v>
      </c>
      <c r="E31" s="13" t="str">
        <f>ANUAL!E31</f>
        <v>14</v>
      </c>
      <c r="F31" s="13" t="str">
        <f t="shared" si="2"/>
        <v>RECURSOS PROPIOS</v>
      </c>
      <c r="G31" s="21">
        <f>ANUAL!G31</f>
        <v>181225</v>
      </c>
      <c r="H31" s="21">
        <f>ANUAL!I31</f>
        <v>181225</v>
      </c>
      <c r="I31" s="21">
        <f>VLOOKUP($A$2:$A$80,TRIMESTRAL!$A$2:$L$69,7,FALSE)</f>
        <v>82375</v>
      </c>
      <c r="J31" s="21">
        <f>VLOOKUP($A$2:$A$80,TRIMESTRAL!$A$2:$L$69,8,FALSE)</f>
        <v>-46791.67</v>
      </c>
      <c r="K31" s="21">
        <f>VLOOKUP($A$2:$A$80,TRIMESTRAL!$A$2:$L$69,9,FALSE)</f>
        <v>35583.33</v>
      </c>
      <c r="L31" s="21">
        <f>VLOOKUP($A$2:$A$80,TRIMESTRAL!$A$2:$O$69,13,FALSE)</f>
        <v>0</v>
      </c>
      <c r="M31" s="21">
        <f>VLOOKUP($A$2:$A$80,TRIMESTRAL!$A$2:$O$69,14,FALSE)</f>
        <v>0</v>
      </c>
      <c r="N31" s="21">
        <f t="shared" si="1"/>
        <v>145641.66999999998</v>
      </c>
      <c r="O31" s="21">
        <f>VLOOKUP($A$2:$A$80,TRIMESTRAL!$A$2:$O$69,15,FALSE)</f>
        <v>35583.33</v>
      </c>
      <c r="P31" s="21"/>
    </row>
    <row r="32" spans="1:16" x14ac:dyDescent="0.2">
      <c r="A32" s="13" t="str">
        <f>ANUAL!A32</f>
        <v>E007441021144000</v>
      </c>
      <c r="B32" s="13" t="str">
        <f>ANUAL!B32</f>
        <v>E007</v>
      </c>
      <c r="C32" s="13" t="str">
        <f>ANUAL!F32</f>
        <v>4000</v>
      </c>
      <c r="D32" s="13" t="str">
        <f>ANUAL!C32</f>
        <v>44102</v>
      </c>
      <c r="E32" s="13" t="str">
        <f>ANUAL!E32</f>
        <v>14</v>
      </c>
      <c r="F32" s="13" t="str">
        <f t="shared" si="2"/>
        <v>RECURSOS PROPIOS</v>
      </c>
      <c r="G32" s="21">
        <f>ANUAL!G32</f>
        <v>1078353</v>
      </c>
      <c r="H32" s="21">
        <f>ANUAL!I32</f>
        <v>1078353</v>
      </c>
      <c r="I32" s="21">
        <f>VLOOKUP($A$2:$A$80,TRIMESTRAL!$A$2:$L$69,7,FALSE)</f>
        <v>490161</v>
      </c>
      <c r="J32" s="21">
        <f>VLOOKUP($A$2:$A$80,TRIMESTRAL!$A$2:$L$69,8,FALSE)</f>
        <v>-490161</v>
      </c>
      <c r="K32" s="21">
        <f>VLOOKUP($A$2:$A$80,TRIMESTRAL!$A$2:$L$69,9,FALSE)</f>
        <v>0</v>
      </c>
      <c r="L32" s="21">
        <f>VLOOKUP($A$2:$A$80,TRIMESTRAL!$A$2:$O$69,13,FALSE)</f>
        <v>0</v>
      </c>
      <c r="M32" s="21">
        <f>VLOOKUP($A$2:$A$80,TRIMESTRAL!$A$2:$O$69,14,FALSE)</f>
        <v>0</v>
      </c>
      <c r="N32" s="21">
        <f t="shared" si="1"/>
        <v>1078353</v>
      </c>
      <c r="O32" s="21">
        <f>VLOOKUP($A$2:$A$80,TRIMESTRAL!$A$2:$O$69,15,FALSE)</f>
        <v>0</v>
      </c>
      <c r="P32" s="21"/>
    </row>
    <row r="33" spans="1:16" x14ac:dyDescent="0.2">
      <c r="A33" s="13" t="str">
        <f>ANUAL!A33</f>
        <v>E007441031144000</v>
      </c>
      <c r="B33" s="13" t="str">
        <f>ANUAL!B33</f>
        <v>E007</v>
      </c>
      <c r="C33" s="13" t="str">
        <f>ANUAL!F33</f>
        <v>4000</v>
      </c>
      <c r="D33" s="13" t="str">
        <f>ANUAL!C33</f>
        <v>44103</v>
      </c>
      <c r="E33" s="13" t="str">
        <f>ANUAL!E33</f>
        <v>14</v>
      </c>
      <c r="F33" s="13" t="str">
        <f t="shared" si="2"/>
        <v>RECURSOS PROPIOS</v>
      </c>
      <c r="G33" s="21">
        <f>ANUAL!G33</f>
        <v>314090</v>
      </c>
      <c r="H33" s="21">
        <f>ANUAL!I33</f>
        <v>314090</v>
      </c>
      <c r="I33" s="21">
        <f>VLOOKUP($A$2:$A$80,TRIMESTRAL!$A$2:$L$69,7,FALSE)</f>
        <v>142772</v>
      </c>
      <c r="J33" s="21">
        <f>VLOOKUP($A$2:$A$80,TRIMESTRAL!$A$2:$L$69,8,FALSE)</f>
        <v>-129588.6</v>
      </c>
      <c r="K33" s="21">
        <f>VLOOKUP($A$2:$A$80,TRIMESTRAL!$A$2:$L$69,9,FALSE)</f>
        <v>13183.4</v>
      </c>
      <c r="L33" s="21">
        <f>VLOOKUP($A$2:$A$80,TRIMESTRAL!$A$2:$O$69,13,FALSE)</f>
        <v>0</v>
      </c>
      <c r="M33" s="21">
        <f>VLOOKUP($A$2:$A$80,TRIMESTRAL!$A$2:$O$69,14,FALSE)</f>
        <v>0</v>
      </c>
      <c r="N33" s="21">
        <f t="shared" si="1"/>
        <v>300906.59999999998</v>
      </c>
      <c r="O33" s="21">
        <f>VLOOKUP($A$2:$A$80,TRIMESTRAL!$A$2:$O$69,15,FALSE)</f>
        <v>13183.4</v>
      </c>
      <c r="P33" s="21"/>
    </row>
    <row r="34" spans="1:16" x14ac:dyDescent="0.2">
      <c r="A34" s="13" t="str">
        <f>ANUAL!A34</f>
        <v>S243439011144000</v>
      </c>
      <c r="B34" s="13" t="str">
        <f>ANUAL!B34</f>
        <v>S243</v>
      </c>
      <c r="C34" s="13" t="str">
        <f>ANUAL!F34</f>
        <v>4000</v>
      </c>
      <c r="D34" s="13" t="str">
        <f>ANUAL!C34</f>
        <v>43901</v>
      </c>
      <c r="E34" s="13" t="str">
        <f>ANUAL!E34</f>
        <v>14</v>
      </c>
      <c r="F34" s="13" t="str">
        <f t="shared" si="2"/>
        <v>RECURSOS PROPIOS</v>
      </c>
      <c r="G34" s="21">
        <f>ANUAL!G34</f>
        <v>457987</v>
      </c>
      <c r="H34" s="21">
        <f>ANUAL!I34</f>
        <v>0</v>
      </c>
      <c r="I34" s="21">
        <f>VLOOKUP($A$2:$A$80,TRIMESTRAL!$A$2:$L$69,7,FALSE)</f>
        <v>457987</v>
      </c>
      <c r="J34" s="21">
        <f>VLOOKUP($A$2:$A$80,TRIMESTRAL!$A$2:$L$69,8,FALSE)</f>
        <v>-457987</v>
      </c>
      <c r="K34" s="21">
        <f>VLOOKUP($A$2:$A$80,TRIMESTRAL!$A$2:$L$69,9,FALSE)</f>
        <v>0</v>
      </c>
      <c r="L34" s="21">
        <f>VLOOKUP($A$2:$A$80,TRIMESTRAL!$A$2:$O$69,13,FALSE)</f>
        <v>0</v>
      </c>
      <c r="M34" s="21">
        <f>VLOOKUP($A$2:$A$80,TRIMESTRAL!$A$2:$O$69,14,FALSE)</f>
        <v>0</v>
      </c>
      <c r="N34" s="21">
        <f t="shared" si="1"/>
        <v>0</v>
      </c>
      <c r="O34" s="21">
        <f>VLOOKUP($A$2:$A$80,TRIMESTRAL!$A$2:$O$69,15,FALSE)</f>
        <v>0</v>
      </c>
      <c r="P34" s="21"/>
    </row>
    <row r="35" spans="1:16" x14ac:dyDescent="0.2">
      <c r="A35" s="13" t="str">
        <f>ANUAL!A35</f>
        <v>E010121011141000</v>
      </c>
      <c r="B35" s="13" t="str">
        <f>ANUAL!B35</f>
        <v>E010</v>
      </c>
      <c r="C35" s="13" t="str">
        <f>ANUAL!F35</f>
        <v>1000</v>
      </c>
      <c r="D35" s="13" t="str">
        <f>ANUAL!C35</f>
        <v>12101</v>
      </c>
      <c r="E35" s="13" t="str">
        <f>ANUAL!E35</f>
        <v>14</v>
      </c>
      <c r="F35" s="13" t="str">
        <f t="shared" si="2"/>
        <v>RECURSOS PROPIOS</v>
      </c>
      <c r="G35" s="21">
        <f>ANUAL!G35</f>
        <v>4135744</v>
      </c>
      <c r="H35" s="21">
        <f>ANUAL!I35</f>
        <v>4135744</v>
      </c>
      <c r="I35" s="21">
        <f>VLOOKUP($A$2:$A$80,TRIMESTRAL!$A$2:$L$69,7,FALSE)</f>
        <v>2067936</v>
      </c>
      <c r="J35" s="21">
        <f>VLOOKUP($A$2:$A$80,TRIMESTRAL!$A$2:$L$69,8,FALSE)</f>
        <v>-450124</v>
      </c>
      <c r="K35" s="21">
        <f>VLOOKUP($A$2:$A$80,TRIMESTRAL!$A$2:$L$69,9,FALSE)</f>
        <v>1617812</v>
      </c>
      <c r="L35" s="21">
        <f>VLOOKUP($A$2:$A$80,TRIMESTRAL!$A$2:$O$69,13,FALSE)</f>
        <v>0</v>
      </c>
      <c r="M35" s="21">
        <f>VLOOKUP($A$2:$A$80,TRIMESTRAL!$A$2:$O$69,14,FALSE)</f>
        <v>0</v>
      </c>
      <c r="N35" s="21">
        <f t="shared" si="1"/>
        <v>2517932</v>
      </c>
      <c r="O35" s="21">
        <f>VLOOKUP($A$2:$A$80,TRIMESTRAL!$A$2:$O$69,15,FALSE)</f>
        <v>1617812</v>
      </c>
      <c r="P35" s="21"/>
    </row>
    <row r="36" spans="1:16" x14ac:dyDescent="0.2">
      <c r="A36" s="13" t="str">
        <f>ANUAL!A36</f>
        <v>E010261031142000</v>
      </c>
      <c r="B36" s="13" t="str">
        <f>ANUAL!B36</f>
        <v>E010</v>
      </c>
      <c r="C36" s="13" t="str">
        <f>ANUAL!F36</f>
        <v>2000</v>
      </c>
      <c r="D36" s="13" t="str">
        <f>ANUAL!C36</f>
        <v>26103</v>
      </c>
      <c r="E36" s="13" t="str">
        <f>ANUAL!E36</f>
        <v>14</v>
      </c>
      <c r="F36" s="13" t="str">
        <f t="shared" ref="F36:F67" si="3">IF(E36="11","RECURSOS FISCALES","RECURSOS PROPIOS")</f>
        <v>RECURSOS PROPIOS</v>
      </c>
      <c r="G36" s="21">
        <f>ANUAL!G36</f>
        <v>0</v>
      </c>
      <c r="H36" s="21">
        <f>ANUAL!I36</f>
        <v>29712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f t="shared" si="1"/>
        <v>29712</v>
      </c>
      <c r="O36" s="21">
        <v>0</v>
      </c>
      <c r="P36" s="21"/>
    </row>
    <row r="37" spans="1:16" x14ac:dyDescent="0.2">
      <c r="A37" s="13" t="str">
        <f>ANUAL!A37</f>
        <v>E010292011142000</v>
      </c>
      <c r="B37" s="13" t="str">
        <f>ANUAL!B37</f>
        <v>E010</v>
      </c>
      <c r="C37" s="13" t="str">
        <f>ANUAL!F37</f>
        <v>2000</v>
      </c>
      <c r="D37" s="13" t="str">
        <f>ANUAL!C37</f>
        <v>29201</v>
      </c>
      <c r="E37" s="13" t="str">
        <f>ANUAL!E37</f>
        <v>14</v>
      </c>
      <c r="F37" s="13" t="str">
        <f t="shared" si="3"/>
        <v>RECURSOS PROPIOS</v>
      </c>
      <c r="G37" s="21">
        <f>ANUAL!G37</f>
        <v>5372</v>
      </c>
      <c r="H37" s="21">
        <f>ANUAL!I37</f>
        <v>5372</v>
      </c>
      <c r="I37" s="21">
        <f>VLOOKUP($A$2:$A$80,TRIMESTRAL!$A$2:$L$69,7,FALSE)</f>
        <v>5372</v>
      </c>
      <c r="J37" s="21">
        <f>VLOOKUP($A$2:$A$80,TRIMESTRAL!$A$2:$L$69,8,FALSE)</f>
        <v>-5372</v>
      </c>
      <c r="K37" s="21">
        <f>VLOOKUP($A$2:$A$80,TRIMESTRAL!$A$2:$L$69,9,FALSE)</f>
        <v>0</v>
      </c>
      <c r="L37" s="21">
        <f>VLOOKUP($A$2:$A$80,TRIMESTRAL!$A$2:$O$69,13,FALSE)</f>
        <v>0</v>
      </c>
      <c r="M37" s="21">
        <f>VLOOKUP($A$2:$A$80,TRIMESTRAL!$A$2:$O$69,14,FALSE)</f>
        <v>0</v>
      </c>
      <c r="N37" s="21">
        <f t="shared" si="1"/>
        <v>5372</v>
      </c>
      <c r="O37" s="21">
        <f>VLOOKUP($A$2:$A$80,TRIMESTRAL!$A$2:$O$69,15,FALSE)</f>
        <v>0</v>
      </c>
      <c r="P37" s="21"/>
    </row>
    <row r="38" spans="1:16" x14ac:dyDescent="0.2">
      <c r="A38" s="13" t="str">
        <f>ANUAL!A38</f>
        <v>E010311011143000</v>
      </c>
      <c r="B38" s="13" t="str">
        <f>ANUAL!B38</f>
        <v>E010</v>
      </c>
      <c r="C38" s="13" t="str">
        <f>ANUAL!F38</f>
        <v>3000</v>
      </c>
      <c r="D38" s="13" t="str">
        <f>ANUAL!C38</f>
        <v>31101</v>
      </c>
      <c r="E38" s="13" t="str">
        <f>ANUAL!E38</f>
        <v>14</v>
      </c>
      <c r="F38" s="13" t="str">
        <f t="shared" si="3"/>
        <v>RECURSOS PROPIOS</v>
      </c>
      <c r="G38" s="21">
        <f>ANUAL!G38</f>
        <v>620314</v>
      </c>
      <c r="H38" s="21">
        <f>ANUAL!I38</f>
        <v>460900.02</v>
      </c>
      <c r="I38" s="21">
        <f>VLOOKUP($A$2:$A$80,TRIMESTRAL!$A$2:$L$69,7,FALSE)</f>
        <v>363952</v>
      </c>
      <c r="J38" s="21">
        <f>VLOOKUP($A$2:$A$80,TRIMESTRAL!$A$2:$L$69,8,FALSE)</f>
        <v>-334834</v>
      </c>
      <c r="K38" s="21">
        <f>VLOOKUP($A$2:$A$80,TRIMESTRAL!$A$2:$L$69,9,FALSE)</f>
        <v>29118</v>
      </c>
      <c r="L38" s="21">
        <f>VLOOKUP($A$2:$A$80,TRIMESTRAL!$A$2:$O$69,13,FALSE)</f>
        <v>0</v>
      </c>
      <c r="M38" s="21">
        <f>VLOOKUP($A$2:$A$80,TRIMESTRAL!$A$2:$O$69,14,FALSE)</f>
        <v>0</v>
      </c>
      <c r="N38" s="21">
        <f t="shared" si="1"/>
        <v>431782.02</v>
      </c>
      <c r="O38" s="21">
        <f>VLOOKUP($A$2:$A$80,TRIMESTRAL!$A$2:$O$69,15,FALSE)</f>
        <v>29118</v>
      </c>
      <c r="P38" s="21"/>
    </row>
    <row r="39" spans="1:16" x14ac:dyDescent="0.2">
      <c r="A39" s="13" t="str">
        <f>ANUAL!A39</f>
        <v>E010313011143000</v>
      </c>
      <c r="B39" s="13" t="str">
        <f>ANUAL!B39</f>
        <v>E010</v>
      </c>
      <c r="C39" s="13" t="str">
        <f>ANUAL!F39</f>
        <v>3000</v>
      </c>
      <c r="D39" s="13" t="str">
        <f>ANUAL!C39</f>
        <v>31301</v>
      </c>
      <c r="E39" s="13" t="str">
        <f>ANUAL!E39</f>
        <v>14</v>
      </c>
      <c r="F39" s="13" t="str">
        <f t="shared" si="3"/>
        <v>RECURSOS PROPIOS</v>
      </c>
      <c r="G39" s="21">
        <f>ANUAL!G39</f>
        <v>150131</v>
      </c>
      <c r="H39" s="21">
        <f>ANUAL!I39</f>
        <v>150131</v>
      </c>
      <c r="I39" s="21">
        <f>VLOOKUP($A$2:$A$80,TRIMESTRAL!$A$2:$L$69,7,FALSE)</f>
        <v>150131</v>
      </c>
      <c r="J39" s="21">
        <f>VLOOKUP($A$2:$A$80,TRIMESTRAL!$A$2:$L$69,8,FALSE)</f>
        <v>-13769</v>
      </c>
      <c r="K39" s="21">
        <f>VLOOKUP($A$2:$A$80,TRIMESTRAL!$A$2:$L$69,9,FALSE)</f>
        <v>136362</v>
      </c>
      <c r="L39" s="21">
        <f>VLOOKUP($A$2:$A$80,TRIMESTRAL!$A$2:$O$69,13,FALSE)</f>
        <v>0</v>
      </c>
      <c r="M39" s="21">
        <f>VLOOKUP($A$2:$A$80,TRIMESTRAL!$A$2:$O$69,14,FALSE)</f>
        <v>0</v>
      </c>
      <c r="N39" s="21">
        <f t="shared" si="1"/>
        <v>13769</v>
      </c>
      <c r="O39" s="21">
        <f>VLOOKUP($A$2:$A$80,TRIMESTRAL!$A$2:$O$69,15,FALSE)</f>
        <v>136362</v>
      </c>
      <c r="P39" s="21"/>
    </row>
    <row r="40" spans="1:16" x14ac:dyDescent="0.2">
      <c r="A40" s="13" t="str">
        <f>ANUAL!A40</f>
        <v>E010314011143000</v>
      </c>
      <c r="B40" s="13" t="str">
        <f>ANUAL!B40</f>
        <v>E010</v>
      </c>
      <c r="C40" s="13" t="str">
        <f>ANUAL!F40</f>
        <v>3000</v>
      </c>
      <c r="D40" s="13" t="str">
        <f>ANUAL!C40</f>
        <v>31401</v>
      </c>
      <c r="E40" s="13" t="str">
        <f>ANUAL!E40</f>
        <v>14</v>
      </c>
      <c r="F40" s="13" t="str">
        <f t="shared" si="3"/>
        <v>RECURSOS PROPIOS</v>
      </c>
      <c r="G40" s="21">
        <f>ANUAL!G40</f>
        <v>0</v>
      </c>
      <c r="H40" s="21">
        <f>ANUAL!I40</f>
        <v>135962.82</v>
      </c>
      <c r="I40" s="21">
        <f>VLOOKUP($A$2:$A$80,TRIMESTRAL!$A$2:$L$69,7,FALSE)</f>
        <v>0</v>
      </c>
      <c r="J40" s="21">
        <f>VLOOKUP($A$2:$A$80,TRIMESTRAL!$A$2:$L$69,8,FALSE)</f>
        <v>68826.649999999994</v>
      </c>
      <c r="K40" s="21">
        <f>VLOOKUP($A$2:$A$80,TRIMESTRAL!$A$2:$L$69,9,FALSE)</f>
        <v>68826.649999999994</v>
      </c>
      <c r="L40" s="21">
        <f>VLOOKUP($A$2:$A$80,TRIMESTRAL!$A$2:$O$69,13,FALSE)</f>
        <v>0</v>
      </c>
      <c r="M40" s="21">
        <f>VLOOKUP($A$2:$A$80,TRIMESTRAL!$A$2:$O$69,14,FALSE)</f>
        <v>0</v>
      </c>
      <c r="N40" s="21">
        <f t="shared" si="1"/>
        <v>67136.170000000013</v>
      </c>
      <c r="O40" s="21">
        <f>VLOOKUP($A$2:$A$80,TRIMESTRAL!$A$2:$O$69,15,FALSE)</f>
        <v>68826.649999999994</v>
      </c>
      <c r="P40" s="21"/>
    </row>
    <row r="41" spans="1:16" x14ac:dyDescent="0.2">
      <c r="A41" s="13" t="str">
        <f>ANUAL!A41</f>
        <v>E010316031143000</v>
      </c>
      <c r="B41" s="13" t="str">
        <f>ANUAL!B41</f>
        <v>E010</v>
      </c>
      <c r="C41" s="13" t="str">
        <f>ANUAL!F41</f>
        <v>3000</v>
      </c>
      <c r="D41" s="13" t="str">
        <f>ANUAL!C41</f>
        <v>31603</v>
      </c>
      <c r="E41" s="13" t="str">
        <f>ANUAL!E41</f>
        <v>14</v>
      </c>
      <c r="F41" s="13" t="str">
        <f t="shared" si="3"/>
        <v>RECURSOS PROPIOS</v>
      </c>
      <c r="G41" s="21">
        <f>ANUAL!G41</f>
        <v>99000</v>
      </c>
      <c r="H41" s="21">
        <f>ANUAL!I41</f>
        <v>99000</v>
      </c>
      <c r="I41" s="21">
        <f>VLOOKUP($A$2:$A$80,TRIMESTRAL!$A$2:$L$69,7,FALSE)</f>
        <v>45000</v>
      </c>
      <c r="J41" s="21">
        <f>VLOOKUP($A$2:$A$80,TRIMESTRAL!$A$2:$L$69,8,FALSE)</f>
        <v>-8601</v>
      </c>
      <c r="K41" s="21">
        <f>VLOOKUP($A$2:$A$80,TRIMESTRAL!$A$2:$L$69,9,FALSE)</f>
        <v>36399</v>
      </c>
      <c r="L41" s="21">
        <f>VLOOKUP($A$2:$A$80,TRIMESTRAL!$A$2:$O$69,13,FALSE)</f>
        <v>0</v>
      </c>
      <c r="M41" s="21">
        <f>VLOOKUP($A$2:$A$80,TRIMESTRAL!$A$2:$O$69,14,FALSE)</f>
        <v>0</v>
      </c>
      <c r="N41" s="21">
        <f t="shared" si="1"/>
        <v>62601</v>
      </c>
      <c r="O41" s="21">
        <f>VLOOKUP($A$2:$A$80,TRIMESTRAL!$A$2:$O$69,15,FALSE)</f>
        <v>36399</v>
      </c>
      <c r="P41" s="21"/>
    </row>
    <row r="42" spans="1:16" x14ac:dyDescent="0.2">
      <c r="A42" s="13" t="str">
        <f>ANUAL!A42</f>
        <v>E010318011143000</v>
      </c>
      <c r="B42" s="13" t="str">
        <f>ANUAL!B42</f>
        <v>E010</v>
      </c>
      <c r="C42" s="13" t="str">
        <f>ANUAL!F42</f>
        <v>3000</v>
      </c>
      <c r="D42" s="13" t="str">
        <f>ANUAL!C42</f>
        <v>31801</v>
      </c>
      <c r="E42" s="13" t="str">
        <f>ANUAL!E42</f>
        <v>14</v>
      </c>
      <c r="F42" s="13" t="str">
        <f t="shared" si="3"/>
        <v>RECURSOS PROPIOS</v>
      </c>
      <c r="G42" s="21">
        <f>ANUAL!G42</f>
        <v>7644</v>
      </c>
      <c r="H42" s="21">
        <f>ANUAL!I42</f>
        <v>7644</v>
      </c>
      <c r="I42" s="21">
        <f>VLOOKUP($A$2:$A$80,TRIMESTRAL!$A$2:$L$69,7,FALSE)</f>
        <v>3480</v>
      </c>
      <c r="J42" s="21">
        <f>VLOOKUP($A$2:$A$80,TRIMESTRAL!$A$2:$L$69,8,FALSE)</f>
        <v>-3480</v>
      </c>
      <c r="K42" s="21">
        <f>VLOOKUP($A$2:$A$80,TRIMESTRAL!$A$2:$L$69,9,FALSE)</f>
        <v>0</v>
      </c>
      <c r="L42" s="21">
        <f>VLOOKUP($A$2:$A$80,TRIMESTRAL!$A$2:$O$69,13,FALSE)</f>
        <v>0</v>
      </c>
      <c r="M42" s="21">
        <f>VLOOKUP($A$2:$A$80,TRIMESTRAL!$A$2:$O$69,14,FALSE)</f>
        <v>0</v>
      </c>
      <c r="N42" s="21">
        <f t="shared" si="1"/>
        <v>7644</v>
      </c>
      <c r="O42" s="21">
        <f>VLOOKUP($A$2:$A$80,TRIMESTRAL!$A$2:$O$69,15,FALSE)</f>
        <v>0</v>
      </c>
      <c r="P42" s="21"/>
    </row>
    <row r="43" spans="1:16" x14ac:dyDescent="0.2">
      <c r="A43" s="13" t="str">
        <f>ANUAL!A43</f>
        <v>E010323021143000</v>
      </c>
      <c r="B43" s="13" t="str">
        <f>ANUAL!B43</f>
        <v>E010</v>
      </c>
      <c r="C43" s="13" t="str">
        <f>ANUAL!F43</f>
        <v>3000</v>
      </c>
      <c r="D43" s="13" t="str">
        <f>ANUAL!C43</f>
        <v>32302</v>
      </c>
      <c r="E43" s="13" t="str">
        <f>ANUAL!E43</f>
        <v>14</v>
      </c>
      <c r="F43" s="13" t="str">
        <f t="shared" si="3"/>
        <v>RECURSOS PROPIOS</v>
      </c>
      <c r="G43" s="21">
        <f>ANUAL!G43</f>
        <v>73095</v>
      </c>
      <c r="H43" s="21">
        <f>ANUAL!I43</f>
        <v>0</v>
      </c>
      <c r="I43" s="21">
        <f>VLOOKUP($A$2:$A$80,TRIMESTRAL!$A$2:$L$69,7,FALSE)</f>
        <v>56000</v>
      </c>
      <c r="J43" s="21">
        <f>VLOOKUP($A$2:$A$80,TRIMESTRAL!$A$2:$L$69,8,FALSE)</f>
        <v>-56000</v>
      </c>
      <c r="K43" s="21">
        <f>VLOOKUP($A$2:$A$80,TRIMESTRAL!$A$2:$L$69,9,FALSE)</f>
        <v>0</v>
      </c>
      <c r="L43" s="21">
        <f>VLOOKUP($A$2:$A$80,TRIMESTRAL!$A$2:$O$69,13,FALSE)</f>
        <v>0</v>
      </c>
      <c r="M43" s="21">
        <f>VLOOKUP($A$2:$A$80,TRIMESTRAL!$A$2:$O$69,14,FALSE)</f>
        <v>0</v>
      </c>
      <c r="N43" s="21">
        <f t="shared" si="1"/>
        <v>0</v>
      </c>
      <c r="O43" s="21">
        <f>VLOOKUP($A$2:$A$80,TRIMESTRAL!$A$2:$O$69,15,FALSE)</f>
        <v>0</v>
      </c>
      <c r="P43" s="21"/>
    </row>
    <row r="44" spans="1:16" x14ac:dyDescent="0.2">
      <c r="A44" s="13" t="str">
        <f>ANUAL!A44</f>
        <v>E010327011143000</v>
      </c>
      <c r="B44" s="13" t="str">
        <f>ANUAL!B44</f>
        <v>E010</v>
      </c>
      <c r="C44" s="13" t="str">
        <f>ANUAL!F44</f>
        <v>3000</v>
      </c>
      <c r="D44" s="13" t="str">
        <f>ANUAL!C44</f>
        <v>32701</v>
      </c>
      <c r="E44" s="13" t="str">
        <f>ANUAL!E44</f>
        <v>14</v>
      </c>
      <c r="F44" s="13" t="str">
        <f t="shared" si="3"/>
        <v>RECURSOS PROPIOS</v>
      </c>
      <c r="G44" s="21">
        <f>ANUAL!G44</f>
        <v>1005000</v>
      </c>
      <c r="H44" s="21">
        <f>ANUAL!I44</f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f t="shared" si="1"/>
        <v>0</v>
      </c>
      <c r="O44" s="21">
        <v>0</v>
      </c>
      <c r="P44" s="21"/>
    </row>
    <row r="45" spans="1:16" x14ac:dyDescent="0.2">
      <c r="A45" s="13" t="str">
        <f>ANUAL!A45</f>
        <v>E010331041143000</v>
      </c>
      <c r="B45" s="13" t="str">
        <f>ANUAL!B45</f>
        <v>E010</v>
      </c>
      <c r="C45" s="13" t="str">
        <f>ANUAL!F45</f>
        <v>3000</v>
      </c>
      <c r="D45" s="13" t="str">
        <f>ANUAL!C45</f>
        <v>33104</v>
      </c>
      <c r="E45" s="13" t="str">
        <f>ANUAL!E45</f>
        <v>14</v>
      </c>
      <c r="F45" s="13" t="str">
        <f t="shared" si="3"/>
        <v>RECURSOS PROPIOS</v>
      </c>
      <c r="G45" s="21">
        <f>ANUAL!G45</f>
        <v>400000</v>
      </c>
      <c r="H45" s="21">
        <f>ANUAL!I45</f>
        <v>787808</v>
      </c>
      <c r="I45" s="21">
        <f>VLOOKUP($A$2:$A$80,TRIMESTRAL!$A$2:$L$69,7,FALSE)</f>
        <v>181822</v>
      </c>
      <c r="J45" s="21">
        <f>VLOOKUP($A$2:$A$80,TRIMESTRAL!$A$2:$L$69,8,FALSE)</f>
        <v>59964.87</v>
      </c>
      <c r="K45" s="21">
        <f>VLOOKUP($A$2:$A$80,TRIMESTRAL!$A$2:$L$69,9,FALSE)</f>
        <v>241786.87</v>
      </c>
      <c r="L45" s="21">
        <f>VLOOKUP($A$2:$A$80,TRIMESTRAL!$A$2:$O$69,13,FALSE)</f>
        <v>0</v>
      </c>
      <c r="M45" s="21">
        <f>VLOOKUP($A$2:$A$80,TRIMESTRAL!$A$2:$O$69,14,FALSE)</f>
        <v>0</v>
      </c>
      <c r="N45" s="21">
        <f t="shared" si="1"/>
        <v>546021.13</v>
      </c>
      <c r="O45" s="21">
        <f>VLOOKUP($A$2:$A$80,TRIMESTRAL!$A$2:$O$69,15,FALSE)</f>
        <v>241786.87</v>
      </c>
      <c r="P45" s="21"/>
    </row>
    <row r="46" spans="1:16" x14ac:dyDescent="0.2">
      <c r="A46" s="13" t="str">
        <f>ANUAL!A46</f>
        <v>E010334011143000</v>
      </c>
      <c r="B46" s="13" t="str">
        <f>ANUAL!B46</f>
        <v>E010</v>
      </c>
      <c r="C46" s="13" t="str">
        <f>ANUAL!F46</f>
        <v>3000</v>
      </c>
      <c r="D46" s="13" t="str">
        <f>ANUAL!C46</f>
        <v>33401</v>
      </c>
      <c r="E46" s="13" t="str">
        <f>ANUAL!E46</f>
        <v>14</v>
      </c>
      <c r="F46" s="13" t="str">
        <f t="shared" si="3"/>
        <v>RECURSOS PROPIOS</v>
      </c>
      <c r="G46" s="21">
        <f>ANUAL!G46</f>
        <v>115500</v>
      </c>
      <c r="H46" s="21">
        <f>ANUAL!I46</f>
        <v>115500</v>
      </c>
      <c r="I46" s="21">
        <f>VLOOKUP($A$2:$A$80,TRIMESTRAL!$A$2:$L$69,7,FALSE)</f>
        <v>52500</v>
      </c>
      <c r="J46" s="21">
        <f>VLOOKUP($A$2:$A$80,TRIMESTRAL!$A$2:$L$69,8,FALSE)</f>
        <v>-52500</v>
      </c>
      <c r="K46" s="21">
        <f>VLOOKUP($A$2:$A$80,TRIMESTRAL!$A$2:$L$69,9,FALSE)</f>
        <v>0</v>
      </c>
      <c r="L46" s="21">
        <f>VLOOKUP($A$2:$A$80,TRIMESTRAL!$A$2:$O$69,13,FALSE)</f>
        <v>0</v>
      </c>
      <c r="M46" s="21">
        <f>VLOOKUP($A$2:$A$80,TRIMESTRAL!$A$2:$O$69,14,FALSE)</f>
        <v>0</v>
      </c>
      <c r="N46" s="21">
        <f t="shared" si="1"/>
        <v>115500</v>
      </c>
      <c r="O46" s="21">
        <f>VLOOKUP($A$2:$A$80,TRIMESTRAL!$A$2:$O$69,15,FALSE)</f>
        <v>0</v>
      </c>
      <c r="P46" s="21"/>
    </row>
    <row r="47" spans="1:16" x14ac:dyDescent="0.2">
      <c r="A47" s="13" t="str">
        <f>ANUAL!A47</f>
        <v>E010336021143000</v>
      </c>
      <c r="B47" s="13" t="str">
        <f>ANUAL!B47</f>
        <v>E010</v>
      </c>
      <c r="C47" s="13" t="str">
        <f>ANUAL!F47</f>
        <v>3000</v>
      </c>
      <c r="D47" s="13" t="str">
        <f>ANUAL!C47</f>
        <v>33602</v>
      </c>
      <c r="E47" s="13" t="str">
        <f>ANUAL!E47</f>
        <v>14</v>
      </c>
      <c r="F47" s="13" t="str">
        <f t="shared" si="3"/>
        <v>RECURSOS PROPIOS</v>
      </c>
      <c r="G47" s="21">
        <f>ANUAL!G47</f>
        <v>3110</v>
      </c>
      <c r="H47" s="21">
        <f>ANUAL!I47</f>
        <v>0</v>
      </c>
      <c r="I47" s="21">
        <f>VLOOKUP($A$2:$A$80,TRIMESTRAL!$A$2:$L$69,7,FALSE)</f>
        <v>3110</v>
      </c>
      <c r="J47" s="21">
        <f>VLOOKUP($A$2:$A$80,TRIMESTRAL!$A$2:$L$69,8,FALSE)</f>
        <v>-3110</v>
      </c>
      <c r="K47" s="21">
        <f>VLOOKUP($A$2:$A$80,TRIMESTRAL!$A$2:$L$69,9,FALSE)</f>
        <v>0</v>
      </c>
      <c r="L47" s="21">
        <f>VLOOKUP($A$2:$A$80,TRIMESTRAL!$A$2:$O$69,13,FALSE)</f>
        <v>0</v>
      </c>
      <c r="M47" s="21">
        <f>VLOOKUP($A$2:$A$80,TRIMESTRAL!$A$2:$O$69,14,FALSE)</f>
        <v>0</v>
      </c>
      <c r="N47" s="21">
        <f t="shared" si="1"/>
        <v>0</v>
      </c>
      <c r="O47" s="21">
        <f>VLOOKUP($A$2:$A$80,TRIMESTRAL!$A$2:$O$69,15,FALSE)</f>
        <v>0</v>
      </c>
      <c r="P47" s="21"/>
    </row>
    <row r="48" spans="1:16" x14ac:dyDescent="0.2">
      <c r="A48" s="13" t="str">
        <f>ANUAL!A48</f>
        <v>E010336031143000</v>
      </c>
      <c r="B48" s="13" t="str">
        <f>ANUAL!B48</f>
        <v>E010</v>
      </c>
      <c r="C48" s="13" t="str">
        <f>ANUAL!F48</f>
        <v>3000</v>
      </c>
      <c r="D48" s="13" t="str">
        <f>ANUAL!C48</f>
        <v>33603</v>
      </c>
      <c r="E48" s="13" t="str">
        <f>ANUAL!E48</f>
        <v>14</v>
      </c>
      <c r="F48" s="13" t="str">
        <f t="shared" si="3"/>
        <v>RECURSOS PROPIOS</v>
      </c>
      <c r="G48" s="21">
        <f>ANUAL!G48</f>
        <v>179850</v>
      </c>
      <c r="H48" s="21">
        <f>ANUAL!I48</f>
        <v>0</v>
      </c>
      <c r="I48" s="21">
        <f>VLOOKUP($A$2:$A$80,TRIMESTRAL!$A$2:$L$69,7,FALSE)</f>
        <v>89925</v>
      </c>
      <c r="J48" s="21">
        <f>VLOOKUP($A$2:$A$80,TRIMESTRAL!$A$2:$L$69,8,FALSE)</f>
        <v>-89925</v>
      </c>
      <c r="K48" s="21">
        <f>VLOOKUP($A$2:$A$80,TRIMESTRAL!$A$2:$L$69,9,FALSE)</f>
        <v>0</v>
      </c>
      <c r="L48" s="21">
        <f>VLOOKUP($A$2:$A$80,TRIMESTRAL!$A$2:$O$69,13,FALSE)</f>
        <v>0</v>
      </c>
      <c r="M48" s="21">
        <f>VLOOKUP($A$2:$A$80,TRIMESTRAL!$A$2:$O$69,14,FALSE)</f>
        <v>0</v>
      </c>
      <c r="N48" s="21">
        <f t="shared" si="1"/>
        <v>0</v>
      </c>
      <c r="O48" s="21">
        <f>VLOOKUP($A$2:$A$80,TRIMESTRAL!$A$2:$O$69,15,FALSE)</f>
        <v>0</v>
      </c>
      <c r="P48" s="21"/>
    </row>
    <row r="49" spans="1:16" x14ac:dyDescent="0.2">
      <c r="A49" s="13" t="str">
        <f>ANUAL!A49</f>
        <v>E010336041143000</v>
      </c>
      <c r="B49" s="13" t="str">
        <f>ANUAL!B49</f>
        <v>E010</v>
      </c>
      <c r="C49" s="13" t="str">
        <f>ANUAL!F49</f>
        <v>3000</v>
      </c>
      <c r="D49" s="13" t="str">
        <f>ANUAL!C49</f>
        <v>33604</v>
      </c>
      <c r="E49" s="13" t="str">
        <f>ANUAL!E49</f>
        <v>14</v>
      </c>
      <c r="F49" s="13" t="str">
        <f t="shared" si="3"/>
        <v>RECURSOS PROPIOS</v>
      </c>
      <c r="G49" s="21">
        <f>ANUAL!G49</f>
        <v>82500</v>
      </c>
      <c r="H49" s="21">
        <f>ANUAL!I49</f>
        <v>82500</v>
      </c>
      <c r="I49" s="21">
        <f>VLOOKUP($A$2:$A$80,TRIMESTRAL!$A$2:$L$69,7,FALSE)</f>
        <v>82500</v>
      </c>
      <c r="J49" s="21">
        <f>VLOOKUP($A$2:$A$80,TRIMESTRAL!$A$2:$L$69,8,FALSE)</f>
        <v>-12301.2</v>
      </c>
      <c r="K49" s="21">
        <f>VLOOKUP($A$2:$A$80,TRIMESTRAL!$A$2:$L$69,9,FALSE)</f>
        <v>70198.8</v>
      </c>
      <c r="L49" s="21">
        <f>VLOOKUP($A$2:$A$80,TRIMESTRAL!$A$2:$O$69,13,FALSE)</f>
        <v>0</v>
      </c>
      <c r="M49" s="21">
        <f>VLOOKUP($A$2:$A$80,TRIMESTRAL!$A$2:$O$69,14,FALSE)</f>
        <v>0</v>
      </c>
      <c r="N49" s="21">
        <f t="shared" si="1"/>
        <v>12301.199999999997</v>
      </c>
      <c r="O49" s="21">
        <f>VLOOKUP($A$2:$A$80,TRIMESTRAL!$A$2:$O$69,15,FALSE)</f>
        <v>70198.8</v>
      </c>
      <c r="P49" s="21"/>
    </row>
    <row r="50" spans="1:16" x14ac:dyDescent="0.2">
      <c r="A50" s="13" t="str">
        <f>ANUAL!A50</f>
        <v>E010336051143000</v>
      </c>
      <c r="B50" s="13" t="str">
        <f>ANUAL!B50</f>
        <v>E010</v>
      </c>
      <c r="C50" s="13" t="str">
        <f>ANUAL!F50</f>
        <v>3000</v>
      </c>
      <c r="D50" s="13" t="str">
        <f>ANUAL!C50</f>
        <v>33605</v>
      </c>
      <c r="E50" s="13" t="str">
        <f>ANUAL!E50</f>
        <v>14</v>
      </c>
      <c r="F50" s="13" t="str">
        <f t="shared" si="3"/>
        <v>RECURSOS PROPIOS</v>
      </c>
      <c r="G50" s="21">
        <f>ANUAL!G50</f>
        <v>24974</v>
      </c>
      <c r="H50" s="21">
        <f>ANUAL!I50</f>
        <v>24246.47</v>
      </c>
      <c r="I50" s="21">
        <f>VLOOKUP($A$2:$A$80,TRIMESTRAL!$A$2:$L$69,7,FALSE)</f>
        <v>24974</v>
      </c>
      <c r="J50" s="21">
        <f>VLOOKUP($A$2:$A$80,TRIMESTRAL!$A$2:$L$69,8,FALSE)</f>
        <v>-21976</v>
      </c>
      <c r="K50" s="21">
        <f>VLOOKUP($A$2:$A$80,TRIMESTRAL!$A$2:$L$69,9,FALSE)</f>
        <v>2998</v>
      </c>
      <c r="L50" s="21">
        <f>VLOOKUP($A$2:$A$80,TRIMESTRAL!$A$2:$O$69,13,FALSE)</f>
        <v>0</v>
      </c>
      <c r="M50" s="21">
        <f>VLOOKUP($A$2:$A$80,TRIMESTRAL!$A$2:$O$69,14,FALSE)</f>
        <v>0</v>
      </c>
      <c r="N50" s="21">
        <f t="shared" si="1"/>
        <v>21248.47</v>
      </c>
      <c r="O50" s="21">
        <f>VLOOKUP($A$2:$A$80,TRIMESTRAL!$A$2:$O$69,15,FALSE)</f>
        <v>2998</v>
      </c>
      <c r="P50" s="21"/>
    </row>
    <row r="51" spans="1:16" x14ac:dyDescent="0.2">
      <c r="A51" s="13" t="str">
        <f>ANUAL!A51</f>
        <v>E010338011143000</v>
      </c>
      <c r="B51" s="13" t="str">
        <f>ANUAL!B51</f>
        <v>E010</v>
      </c>
      <c r="C51" s="13" t="str">
        <f>ANUAL!F51</f>
        <v>3000</v>
      </c>
      <c r="D51" s="13" t="str">
        <f>ANUAL!C51</f>
        <v>33801</v>
      </c>
      <c r="E51" s="13" t="str">
        <f>ANUAL!E51</f>
        <v>14</v>
      </c>
      <c r="F51" s="13" t="str">
        <f t="shared" si="3"/>
        <v>RECURSOS PROPIOS</v>
      </c>
      <c r="G51" s="21">
        <f>ANUAL!G51</f>
        <v>584756</v>
      </c>
      <c r="H51" s="21">
        <f>ANUAL!I51</f>
        <v>584756</v>
      </c>
      <c r="I51" s="21">
        <f>VLOOKUP($A$2:$A$80,TRIMESTRAL!$A$2:$L$69,7,FALSE)</f>
        <v>265802</v>
      </c>
      <c r="J51" s="21">
        <f>VLOOKUP($A$2:$A$80,TRIMESTRAL!$A$2:$L$69,8,FALSE)</f>
        <v>-200733.19</v>
      </c>
      <c r="K51" s="21">
        <f>VLOOKUP($A$2:$A$80,TRIMESTRAL!$A$2:$L$69,9,FALSE)</f>
        <v>65068.81</v>
      </c>
      <c r="L51" s="21">
        <f>VLOOKUP($A$2:$A$80,TRIMESTRAL!$A$2:$O$69,13,FALSE)</f>
        <v>0</v>
      </c>
      <c r="M51" s="21">
        <f>VLOOKUP($A$2:$A$80,TRIMESTRAL!$A$2:$O$69,14,FALSE)</f>
        <v>0</v>
      </c>
      <c r="N51" s="21">
        <f t="shared" si="1"/>
        <v>519687.19</v>
      </c>
      <c r="O51" s="21">
        <f>VLOOKUP($A$2:$A$80,TRIMESTRAL!$A$2:$O$69,15,FALSE)</f>
        <v>65068.81</v>
      </c>
      <c r="P51" s="21"/>
    </row>
    <row r="52" spans="1:16" x14ac:dyDescent="0.2">
      <c r="A52" s="13" t="str">
        <f>ANUAL!A52</f>
        <v>E010341011143000</v>
      </c>
      <c r="B52" s="13" t="str">
        <f>ANUAL!B52</f>
        <v>E010</v>
      </c>
      <c r="C52" s="13" t="str">
        <f>ANUAL!F52</f>
        <v>3000</v>
      </c>
      <c r="D52" s="13" t="str">
        <f>ANUAL!C52</f>
        <v>34101</v>
      </c>
      <c r="E52" s="13" t="str">
        <f>ANUAL!E52</f>
        <v>14</v>
      </c>
      <c r="F52" s="13" t="str">
        <f t="shared" si="3"/>
        <v>RECURSOS PROPIOS</v>
      </c>
      <c r="G52" s="21">
        <f>ANUAL!G52</f>
        <v>60000</v>
      </c>
      <c r="H52" s="21">
        <f>ANUAL!I52</f>
        <v>60000</v>
      </c>
      <c r="I52" s="21">
        <f>VLOOKUP($A$2:$A$80,TRIMESTRAL!$A$2:$L$69,7,FALSE)</f>
        <v>30000</v>
      </c>
      <c r="J52" s="21">
        <f>VLOOKUP($A$2:$A$80,TRIMESTRAL!$A$2:$L$69,8,FALSE)</f>
        <v>-29916.48</v>
      </c>
      <c r="K52" s="21">
        <f>VLOOKUP($A$2:$A$80,TRIMESTRAL!$A$2:$L$69,9,FALSE)</f>
        <v>83.52</v>
      </c>
      <c r="L52" s="21">
        <f>VLOOKUP($A$2:$A$80,TRIMESTRAL!$A$2:$O$69,13,FALSE)</f>
        <v>0</v>
      </c>
      <c r="M52" s="21">
        <f>VLOOKUP($A$2:$A$80,TRIMESTRAL!$A$2:$O$69,14,FALSE)</f>
        <v>0</v>
      </c>
      <c r="N52" s="21">
        <f t="shared" si="1"/>
        <v>59916.480000000003</v>
      </c>
      <c r="O52" s="21">
        <f>VLOOKUP($A$2:$A$80,TRIMESTRAL!$A$2:$O$69,15,FALSE)</f>
        <v>83.52</v>
      </c>
      <c r="P52" s="21"/>
    </row>
    <row r="53" spans="1:16" x14ac:dyDescent="0.2">
      <c r="A53" s="13" t="str">
        <f>ANUAL!A53</f>
        <v>E010345011143000</v>
      </c>
      <c r="B53" s="13" t="str">
        <f>ANUAL!B53</f>
        <v>E010</v>
      </c>
      <c r="C53" s="13" t="str">
        <f>ANUAL!F53</f>
        <v>3000</v>
      </c>
      <c r="D53" s="13" t="str">
        <f>ANUAL!C53</f>
        <v>34501</v>
      </c>
      <c r="E53" s="13" t="str">
        <f>ANUAL!E53</f>
        <v>14</v>
      </c>
      <c r="F53" s="13" t="str">
        <f t="shared" si="3"/>
        <v>RECURSOS PROPIOS</v>
      </c>
      <c r="G53" s="21">
        <f>ANUAL!G53</f>
        <v>150000</v>
      </c>
      <c r="H53" s="21">
        <f>ANUAL!I53</f>
        <v>147500</v>
      </c>
      <c r="I53" s="21">
        <f>VLOOKUP($A$2:$A$80,TRIMESTRAL!$A$2:$L$69,7,FALSE)</f>
        <v>150000</v>
      </c>
      <c r="J53" s="21">
        <f>VLOOKUP($A$2:$A$80,TRIMESTRAL!$A$2:$L$69,8,FALSE)</f>
        <v>-150000</v>
      </c>
      <c r="K53" s="21">
        <f>VLOOKUP($A$2:$A$80,TRIMESTRAL!$A$2:$L$69,9,FALSE)</f>
        <v>0</v>
      </c>
      <c r="L53" s="21">
        <f>VLOOKUP($A$2:$A$80,TRIMESTRAL!$A$2:$O$69,13,FALSE)</f>
        <v>0</v>
      </c>
      <c r="M53" s="21">
        <f>VLOOKUP($A$2:$A$80,TRIMESTRAL!$A$2:$O$69,14,FALSE)</f>
        <v>0</v>
      </c>
      <c r="N53" s="21">
        <f t="shared" si="1"/>
        <v>147500</v>
      </c>
      <c r="O53" s="21">
        <f>VLOOKUP($A$2:$A$80,TRIMESTRAL!$A$2:$O$69,15,FALSE)</f>
        <v>0</v>
      </c>
      <c r="P53" s="21"/>
    </row>
    <row r="54" spans="1:16" x14ac:dyDescent="0.2">
      <c r="A54" s="13" t="str">
        <f>ANUAL!A54</f>
        <v>E010351011143000</v>
      </c>
      <c r="B54" s="13" t="str">
        <f>ANUAL!B54</f>
        <v>E010</v>
      </c>
      <c r="C54" s="13" t="str">
        <f>ANUAL!F54</f>
        <v>3000</v>
      </c>
      <c r="D54" s="13" t="str">
        <f>ANUAL!C54</f>
        <v>35101</v>
      </c>
      <c r="E54" s="13" t="str">
        <f>ANUAL!E54</f>
        <v>14</v>
      </c>
      <c r="F54" s="13" t="str">
        <f t="shared" si="3"/>
        <v>RECURSOS PROPIOS</v>
      </c>
      <c r="G54" s="21">
        <f>ANUAL!G54</f>
        <v>2768285</v>
      </c>
      <c r="H54" s="21">
        <f>ANUAL!I54</f>
        <v>1068285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f t="shared" si="1"/>
        <v>1068285</v>
      </c>
      <c r="O54" s="21">
        <v>0</v>
      </c>
      <c r="P54" s="21"/>
    </row>
    <row r="55" spans="1:16" x14ac:dyDescent="0.2">
      <c r="A55" s="13" t="str">
        <f>ANUAL!A55</f>
        <v>E010352011143000</v>
      </c>
      <c r="B55" s="13" t="str">
        <f>ANUAL!B55</f>
        <v>E010</v>
      </c>
      <c r="C55" s="13" t="str">
        <f>ANUAL!F55</f>
        <v>3000</v>
      </c>
      <c r="D55" s="13" t="str">
        <f>ANUAL!C55</f>
        <v>35201</v>
      </c>
      <c r="E55" s="13" t="str">
        <f>ANUAL!E55</f>
        <v>14</v>
      </c>
      <c r="F55" s="13" t="str">
        <f t="shared" si="3"/>
        <v>RECURSOS PROPIOS</v>
      </c>
      <c r="G55" s="21">
        <f>ANUAL!G55</f>
        <v>88044</v>
      </c>
      <c r="H55" s="21">
        <f>ANUAL!I55</f>
        <v>90544</v>
      </c>
      <c r="I55" s="21">
        <f>VLOOKUP($A$2:$A$80,TRIMESTRAL!$A$2:$L$69,7,FALSE)</f>
        <v>0</v>
      </c>
      <c r="J55" s="21">
        <f>VLOOKUP($A$2:$A$80,TRIMESTRAL!$A$2:$L$69,8,FALSE)</f>
        <v>2500</v>
      </c>
      <c r="K55" s="21">
        <f>VLOOKUP($A$2:$A$80,TRIMESTRAL!$A$2:$L$69,9,FALSE)</f>
        <v>2500</v>
      </c>
      <c r="L55" s="21">
        <f>VLOOKUP($A$2:$A$80,TRIMESTRAL!$A$2:$O$69,13,FALSE)</f>
        <v>0</v>
      </c>
      <c r="M55" s="21">
        <f>VLOOKUP($A$2:$A$80,TRIMESTRAL!$A$2:$O$69,14,FALSE)</f>
        <v>0</v>
      </c>
      <c r="N55" s="21">
        <f t="shared" si="1"/>
        <v>88044</v>
      </c>
      <c r="O55" s="21">
        <f>VLOOKUP($A$2:$A$80,TRIMESTRAL!$A$2:$O$69,15,FALSE)</f>
        <v>2500</v>
      </c>
      <c r="P55" s="21"/>
    </row>
    <row r="56" spans="1:16" x14ac:dyDescent="0.2">
      <c r="A56" s="13" t="str">
        <f>ANUAL!A56</f>
        <v>E010353011143000</v>
      </c>
      <c r="B56" s="13" t="str">
        <f>ANUAL!B56</f>
        <v>E010</v>
      </c>
      <c r="C56" s="13" t="str">
        <f>ANUAL!F56</f>
        <v>3000</v>
      </c>
      <c r="D56" s="13" t="str">
        <f>ANUAL!C56</f>
        <v>35301</v>
      </c>
      <c r="E56" s="13" t="str">
        <f>ANUAL!E56</f>
        <v>14</v>
      </c>
      <c r="F56" s="13" t="str">
        <f t="shared" si="3"/>
        <v>RECURSOS PROPIOS</v>
      </c>
      <c r="G56" s="21">
        <f>ANUAL!G56</f>
        <v>33000</v>
      </c>
      <c r="H56" s="21">
        <f>ANUAL!I56</f>
        <v>33000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f t="shared" si="1"/>
        <v>33000</v>
      </c>
      <c r="O56" s="21">
        <v>0</v>
      </c>
      <c r="P56" s="21"/>
    </row>
    <row r="57" spans="1:16" x14ac:dyDescent="0.2">
      <c r="A57" s="13" t="str">
        <f>ANUAL!A57</f>
        <v>E010357011143000</v>
      </c>
      <c r="B57" s="13" t="str">
        <f>ANUAL!B57</f>
        <v>E010</v>
      </c>
      <c r="C57" s="13" t="str">
        <f>ANUAL!F57</f>
        <v>3000</v>
      </c>
      <c r="D57" s="13" t="str">
        <f>ANUAL!C57</f>
        <v>35701</v>
      </c>
      <c r="E57" s="13" t="str">
        <f>ANUAL!E57</f>
        <v>14</v>
      </c>
      <c r="F57" s="13" t="str">
        <f t="shared" si="3"/>
        <v>RECURSOS PROPIOS</v>
      </c>
      <c r="G57" s="21">
        <f>ANUAL!G57</f>
        <v>759800</v>
      </c>
      <c r="H57" s="21">
        <f>ANUAL!I57</f>
        <v>759800</v>
      </c>
      <c r="I57" s="21">
        <f>VLOOKUP($A$2:$A$80,TRIMESTRAL!$A$2:$L$69,7,FALSE)</f>
        <v>0</v>
      </c>
      <c r="J57" s="21">
        <f>VLOOKUP($A$2:$A$80,TRIMESTRAL!$A$2:$L$69,8,FALSE)</f>
        <v>15602</v>
      </c>
      <c r="K57" s="21">
        <f>VLOOKUP($A$2:$A$80,TRIMESTRAL!$A$2:$L$69,9,FALSE)</f>
        <v>15602</v>
      </c>
      <c r="L57" s="21">
        <f>VLOOKUP($A$2:$A$80,TRIMESTRAL!$A$2:$O$69,13,FALSE)</f>
        <v>0</v>
      </c>
      <c r="M57" s="21">
        <f>VLOOKUP($A$2:$A$80,TRIMESTRAL!$A$2:$O$69,14,FALSE)</f>
        <v>0</v>
      </c>
      <c r="N57" s="21">
        <f t="shared" si="1"/>
        <v>744198</v>
      </c>
      <c r="O57" s="21">
        <f>VLOOKUP($A$2:$A$80,TRIMESTRAL!$A$2:$O$69,15,FALSE)</f>
        <v>15602</v>
      </c>
      <c r="P57" s="21"/>
    </row>
    <row r="58" spans="1:16" x14ac:dyDescent="0.2">
      <c r="A58" s="13" t="str">
        <f>ANUAL!A58</f>
        <v>E010358011143000</v>
      </c>
      <c r="B58" s="13" t="str">
        <f>ANUAL!B58</f>
        <v>E010</v>
      </c>
      <c r="C58" s="13" t="str">
        <f>ANUAL!F58</f>
        <v>3000</v>
      </c>
      <c r="D58" s="13" t="str">
        <f>ANUAL!C58</f>
        <v>35801</v>
      </c>
      <c r="E58" s="13" t="str">
        <f>ANUAL!E58</f>
        <v>14</v>
      </c>
      <c r="F58" s="13" t="str">
        <f t="shared" si="3"/>
        <v>RECURSOS PROPIOS</v>
      </c>
      <c r="G58" s="21">
        <f>ANUAL!G58</f>
        <v>1084744</v>
      </c>
      <c r="H58" s="21">
        <f>ANUAL!I58</f>
        <v>1084744</v>
      </c>
      <c r="I58" s="21">
        <f>VLOOKUP($A$2:$A$80,TRIMESTRAL!$A$2:$L$69,7,FALSE)</f>
        <v>542374</v>
      </c>
      <c r="J58" s="21">
        <f>VLOOKUP($A$2:$A$80,TRIMESTRAL!$A$2:$L$69,8,FALSE)</f>
        <v>-542374</v>
      </c>
      <c r="K58" s="21">
        <f>VLOOKUP($A$2:$A$80,TRIMESTRAL!$A$2:$L$69,9,FALSE)</f>
        <v>0</v>
      </c>
      <c r="L58" s="21">
        <f>VLOOKUP($A$2:$A$80,TRIMESTRAL!$A$2:$O$69,13,FALSE)</f>
        <v>0</v>
      </c>
      <c r="M58" s="21">
        <f>VLOOKUP($A$2:$A$80,TRIMESTRAL!$A$2:$O$69,14,FALSE)</f>
        <v>0</v>
      </c>
      <c r="N58" s="21">
        <f t="shared" si="1"/>
        <v>1084744</v>
      </c>
      <c r="O58" s="21">
        <f>VLOOKUP($A$2:$A$80,TRIMESTRAL!$A$2:$O$69,15,FALSE)</f>
        <v>0</v>
      </c>
      <c r="P58" s="21"/>
    </row>
    <row r="59" spans="1:16" x14ac:dyDescent="0.2">
      <c r="A59" s="13" t="str">
        <f>ANUAL!A59</f>
        <v>E010359011143000</v>
      </c>
      <c r="B59" s="13" t="str">
        <f>ANUAL!B59</f>
        <v>E010</v>
      </c>
      <c r="C59" s="13" t="str">
        <f>ANUAL!F59</f>
        <v>3000</v>
      </c>
      <c r="D59" s="13" t="str">
        <f>ANUAL!C59</f>
        <v>35901</v>
      </c>
      <c r="E59" s="13" t="str">
        <f>ANUAL!E59</f>
        <v>14</v>
      </c>
      <c r="F59" s="13" t="str">
        <f t="shared" si="3"/>
        <v>RECURSOS PROPIOS</v>
      </c>
      <c r="G59" s="21">
        <f>ANUAL!G59</f>
        <v>66000</v>
      </c>
      <c r="H59" s="21">
        <f>ANUAL!I59</f>
        <v>66000</v>
      </c>
      <c r="I59" s="21">
        <f>VLOOKUP($A$2:$A$80,TRIMESTRAL!$A$2:$L$69,7,FALSE)</f>
        <v>33000</v>
      </c>
      <c r="J59" s="21">
        <f>VLOOKUP($A$2:$A$80,TRIMESTRAL!$A$2:$L$69,8,FALSE)</f>
        <v>-4098.7299999999996</v>
      </c>
      <c r="K59" s="21">
        <f>VLOOKUP($A$2:$A$80,TRIMESTRAL!$A$2:$L$69,9,FALSE)</f>
        <v>28901.27</v>
      </c>
      <c r="L59" s="21">
        <f>VLOOKUP($A$2:$A$80,TRIMESTRAL!$A$2:$O$69,13,FALSE)</f>
        <v>0</v>
      </c>
      <c r="M59" s="21">
        <f>VLOOKUP($A$2:$A$80,TRIMESTRAL!$A$2:$O$69,14,FALSE)</f>
        <v>0</v>
      </c>
      <c r="N59" s="21">
        <f t="shared" si="1"/>
        <v>37098.729999999996</v>
      </c>
      <c r="O59" s="21">
        <f>VLOOKUP($A$2:$A$80,TRIMESTRAL!$A$2:$O$69,15,FALSE)</f>
        <v>28901.27</v>
      </c>
      <c r="P59" s="21"/>
    </row>
    <row r="60" spans="1:16" x14ac:dyDescent="0.2">
      <c r="A60" s="13" t="str">
        <f>ANUAL!A60</f>
        <v>E010371041143000</v>
      </c>
      <c r="B60" s="13" t="str">
        <f>ANUAL!B60</f>
        <v>E010</v>
      </c>
      <c r="C60" s="13" t="str">
        <f>ANUAL!F60</f>
        <v>3000</v>
      </c>
      <c r="D60" s="13" t="str">
        <f>ANUAL!C60</f>
        <v>37104</v>
      </c>
      <c r="E60" s="13" t="str">
        <f>ANUAL!E60</f>
        <v>14</v>
      </c>
      <c r="F60" s="13" t="str">
        <f t="shared" si="3"/>
        <v>RECURSOS PROPIOS</v>
      </c>
      <c r="G60" s="21">
        <f>ANUAL!G60</f>
        <v>0</v>
      </c>
      <c r="H60" s="21">
        <f>ANUAL!I60</f>
        <v>43819.99</v>
      </c>
      <c r="I60" s="21">
        <f>VLOOKUP($A$2:$A$80,TRIMESTRAL!$A$2:$L$69,7,FALSE)</f>
        <v>0</v>
      </c>
      <c r="J60" s="21">
        <f>VLOOKUP($A$2:$A$80,TRIMESTRAL!$A$2:$L$69,8,FALSE)</f>
        <v>9914</v>
      </c>
      <c r="K60" s="21">
        <f>VLOOKUP($A$2:$A$80,TRIMESTRAL!$A$2:$L$69,9,FALSE)</f>
        <v>9914</v>
      </c>
      <c r="L60" s="21">
        <f>VLOOKUP($A$2:$A$80,TRIMESTRAL!$A$2:$O$69,13,FALSE)</f>
        <v>0</v>
      </c>
      <c r="M60" s="21">
        <f>VLOOKUP($A$2:$A$80,TRIMESTRAL!$A$2:$O$69,14,FALSE)</f>
        <v>0</v>
      </c>
      <c r="N60" s="21">
        <f t="shared" si="1"/>
        <v>33905.99</v>
      </c>
      <c r="O60" s="21">
        <f>VLOOKUP($A$2:$A$80,TRIMESTRAL!$A$2:$O$69,15,FALSE)</f>
        <v>9914</v>
      </c>
      <c r="P60" s="21"/>
    </row>
    <row r="61" spans="1:16" x14ac:dyDescent="0.2">
      <c r="A61" s="13" t="str">
        <f>ANUAL!A61</f>
        <v>E010375041143000</v>
      </c>
      <c r="B61" s="13" t="str">
        <f>ANUAL!B61</f>
        <v>E010</v>
      </c>
      <c r="C61" s="13" t="str">
        <f>ANUAL!F61</f>
        <v>3000</v>
      </c>
      <c r="D61" s="13" t="str">
        <f>ANUAL!C61</f>
        <v>37504</v>
      </c>
      <c r="E61" s="13" t="str">
        <f>ANUAL!E61</f>
        <v>14</v>
      </c>
      <c r="F61" s="13" t="str">
        <f t="shared" si="3"/>
        <v>RECURSOS PROPIOS</v>
      </c>
      <c r="G61" s="21">
        <f>ANUAL!G61</f>
        <v>180368</v>
      </c>
      <c r="H61" s="21">
        <f>ANUAL!I61</f>
        <v>28173.4</v>
      </c>
      <c r="I61" s="21">
        <f>VLOOKUP($A$2:$A$80,TRIMESTRAL!$A$2:$L$69,7,FALSE)</f>
        <v>90188</v>
      </c>
      <c r="J61" s="21">
        <f>VLOOKUP($A$2:$A$80,TRIMESTRAL!$A$2:$L$69,8,FALSE)</f>
        <v>-87654</v>
      </c>
      <c r="K61" s="21">
        <f>VLOOKUP($A$2:$A$80,TRIMESTRAL!$A$2:$L$69,9,FALSE)</f>
        <v>2534</v>
      </c>
      <c r="L61" s="21">
        <f>VLOOKUP($A$2:$A$80,TRIMESTRAL!$A$2:$O$69,13,FALSE)</f>
        <v>0</v>
      </c>
      <c r="M61" s="21">
        <f>VLOOKUP($A$2:$A$80,TRIMESTRAL!$A$2:$O$69,14,FALSE)</f>
        <v>0</v>
      </c>
      <c r="N61" s="21">
        <f t="shared" si="1"/>
        <v>25639.4</v>
      </c>
      <c r="O61" s="21">
        <f>VLOOKUP($A$2:$A$80,TRIMESTRAL!$A$2:$O$69,15,FALSE)</f>
        <v>2534</v>
      </c>
      <c r="P61" s="21"/>
    </row>
    <row r="62" spans="1:16" x14ac:dyDescent="0.2">
      <c r="A62" s="13" t="str">
        <f>ANUAL!A62</f>
        <v>E010382011143000</v>
      </c>
      <c r="B62" s="13" t="str">
        <f>ANUAL!B62</f>
        <v>E010</v>
      </c>
      <c r="C62" s="13" t="str">
        <f>ANUAL!F62</f>
        <v>3000</v>
      </c>
      <c r="D62" s="13" t="str">
        <f>ANUAL!C62</f>
        <v>38201</v>
      </c>
      <c r="E62" s="13" t="str">
        <f>ANUAL!E62</f>
        <v>14</v>
      </c>
      <c r="F62" s="13" t="str">
        <f t="shared" si="3"/>
        <v>RECURSOS PROPIOS</v>
      </c>
      <c r="G62" s="21">
        <f>ANUAL!G62</f>
        <v>184913</v>
      </c>
      <c r="H62" s="21">
        <f>ANUAL!I62</f>
        <v>184913</v>
      </c>
      <c r="I62" s="21">
        <f>VLOOKUP($A$2:$A$80,TRIMESTRAL!$A$2:$L$69,7,FALSE)</f>
        <v>0</v>
      </c>
      <c r="J62" s="21">
        <f>VLOOKUP($A$2:$A$80,TRIMESTRAL!$A$2:$L$69,8,FALSE)</f>
        <v>45356.53</v>
      </c>
      <c r="K62" s="21">
        <f>VLOOKUP($A$2:$A$80,TRIMESTRAL!$A$2:$L$69,9,FALSE)</f>
        <v>45356.53</v>
      </c>
      <c r="L62" s="21">
        <f>VLOOKUP($A$2:$A$80,TRIMESTRAL!$A$2:$O$69,13,FALSE)</f>
        <v>0</v>
      </c>
      <c r="M62" s="21">
        <f>VLOOKUP($A$2:$A$80,TRIMESTRAL!$A$2:$O$69,14,FALSE)</f>
        <v>0</v>
      </c>
      <c r="N62" s="21">
        <f t="shared" si="1"/>
        <v>139556.47</v>
      </c>
      <c r="O62" s="21">
        <f>VLOOKUP($A$2:$A$80,TRIMESTRAL!$A$2:$O$69,15,FALSE)</f>
        <v>45356.53</v>
      </c>
      <c r="P62" s="21"/>
    </row>
    <row r="63" spans="1:16" x14ac:dyDescent="0.2">
      <c r="A63" s="13" t="str">
        <f>ANUAL!A63</f>
        <v>E010383011143000</v>
      </c>
      <c r="B63" s="13" t="str">
        <f>ANUAL!B63</f>
        <v>E010</v>
      </c>
      <c r="C63" s="13" t="str">
        <f>ANUAL!F63</f>
        <v>3000</v>
      </c>
      <c r="D63" s="13" t="str">
        <f>ANUAL!C63</f>
        <v>38301</v>
      </c>
      <c r="E63" s="13" t="str">
        <f>ANUAL!E63</f>
        <v>14</v>
      </c>
      <c r="F63" s="13" t="str">
        <f t="shared" si="3"/>
        <v>RECURSOS PROPIOS</v>
      </c>
      <c r="G63" s="21">
        <f>ANUAL!G63</f>
        <v>34510</v>
      </c>
      <c r="H63" s="21">
        <f>ANUAL!I63</f>
        <v>60588</v>
      </c>
      <c r="I63" s="21">
        <f>VLOOKUP($A$2:$A$80,TRIMESTRAL!$A$2:$L$69,7,FALSE)</f>
        <v>34510</v>
      </c>
      <c r="J63" s="21">
        <f>VLOOKUP($A$2:$A$80,TRIMESTRAL!$A$2:$L$69,8,FALSE)</f>
        <v>26078</v>
      </c>
      <c r="K63" s="21">
        <f>VLOOKUP($A$2:$A$80,TRIMESTRAL!$A$2:$L$69,9,FALSE)</f>
        <v>60588</v>
      </c>
      <c r="L63" s="21">
        <f>VLOOKUP($A$2:$A$80,TRIMESTRAL!$A$2:$O$69,13,FALSE)</f>
        <v>0</v>
      </c>
      <c r="M63" s="21">
        <f>VLOOKUP($A$2:$A$80,TRIMESTRAL!$A$2:$O$69,14,FALSE)</f>
        <v>0</v>
      </c>
      <c r="N63" s="21">
        <f t="shared" si="1"/>
        <v>0</v>
      </c>
      <c r="O63" s="21">
        <f>VLOOKUP($A$2:$A$80,TRIMESTRAL!$A$2:$O$69,15,FALSE)</f>
        <v>60588</v>
      </c>
      <c r="P63" s="21"/>
    </row>
    <row r="64" spans="1:16" x14ac:dyDescent="0.2">
      <c r="A64" s="13" t="str">
        <f>ANUAL!A64</f>
        <v>E010392021143000</v>
      </c>
      <c r="B64" s="13" t="str">
        <f>ANUAL!B64</f>
        <v>E010</v>
      </c>
      <c r="C64" s="13" t="str">
        <f>ANUAL!F64</f>
        <v>3000</v>
      </c>
      <c r="D64" s="13" t="str">
        <f>ANUAL!C64</f>
        <v>39202</v>
      </c>
      <c r="E64" s="13" t="str">
        <f>ANUAL!E64</f>
        <v>14</v>
      </c>
      <c r="F64" s="13" t="str">
        <f t="shared" si="3"/>
        <v>RECURSOS PROPIOS</v>
      </c>
      <c r="G64" s="21">
        <f>ANUAL!G64</f>
        <v>0</v>
      </c>
      <c r="H64" s="21">
        <f>ANUAL!I64</f>
        <v>9695.5300000000007</v>
      </c>
      <c r="I64" s="21">
        <f>VLOOKUP($A$2:$A$80,TRIMESTRAL!$A$2:$L$69,7,FALSE)</f>
        <v>0</v>
      </c>
      <c r="J64" s="21">
        <f>VLOOKUP($A$2:$A$80,TRIMESTRAL!$A$2:$L$69,8,FALSE)</f>
        <v>2467.5300000000002</v>
      </c>
      <c r="K64" s="21">
        <f>VLOOKUP($A$2:$A$80,TRIMESTRAL!$A$2:$L$69,9,FALSE)</f>
        <v>2467.5300000000002</v>
      </c>
      <c r="L64" s="21">
        <f>VLOOKUP($A$2:$A$80,TRIMESTRAL!$A$2:$O$69,13,FALSE)</f>
        <v>0</v>
      </c>
      <c r="M64" s="21">
        <f>VLOOKUP($A$2:$A$80,TRIMESTRAL!$A$2:$O$69,14,FALSE)</f>
        <v>0</v>
      </c>
      <c r="N64" s="21">
        <f t="shared" si="1"/>
        <v>7228</v>
      </c>
      <c r="O64" s="21">
        <f>VLOOKUP($A$2:$A$80,TRIMESTRAL!$A$2:$O$69,15,FALSE)</f>
        <v>2467.5300000000002</v>
      </c>
      <c r="P64" s="21"/>
    </row>
    <row r="65" spans="1:16" x14ac:dyDescent="0.2">
      <c r="A65" s="13" t="str">
        <f>ANUAL!A65</f>
        <v>E010395011143000</v>
      </c>
      <c r="B65" s="13" t="str">
        <f>ANUAL!B65</f>
        <v>E010</v>
      </c>
      <c r="C65" s="13" t="str">
        <f>ANUAL!F65</f>
        <v>3000</v>
      </c>
      <c r="D65" s="13" t="str">
        <f>ANUAL!C65</f>
        <v>39501</v>
      </c>
      <c r="E65" s="13" t="str">
        <f>ANUAL!E65</f>
        <v>14</v>
      </c>
      <c r="F65" s="13" t="str">
        <f t="shared" si="3"/>
        <v>RECURSOS PROPIOS</v>
      </c>
      <c r="G65" s="21">
        <f>ANUAL!G65</f>
        <v>0</v>
      </c>
      <c r="H65" s="21">
        <f>ANUAL!I65</f>
        <v>14562</v>
      </c>
      <c r="I65" s="21">
        <f>VLOOKUP($A$2:$A$80,TRIMESTRAL!$A$2:$L$69,7,FALSE)</f>
        <v>0</v>
      </c>
      <c r="J65" s="21">
        <f>VLOOKUP($A$2:$A$80,TRIMESTRAL!$A$2:$L$69,8,FALSE)</f>
        <v>14562</v>
      </c>
      <c r="K65" s="21">
        <f>VLOOKUP($A$2:$A$80,TRIMESTRAL!$A$2:$L$69,9,FALSE)</f>
        <v>14562</v>
      </c>
      <c r="L65" s="21">
        <f>VLOOKUP($A$2:$A$80,TRIMESTRAL!$A$2:$O$69,13,FALSE)</f>
        <v>0</v>
      </c>
      <c r="M65" s="21">
        <f>VLOOKUP($A$2:$A$80,TRIMESTRAL!$A$2:$O$69,14,FALSE)</f>
        <v>0</v>
      </c>
      <c r="N65" s="21">
        <f t="shared" si="1"/>
        <v>0</v>
      </c>
      <c r="O65" s="21">
        <f>VLOOKUP($A$2:$A$80,TRIMESTRAL!$A$2:$O$69,15,FALSE)</f>
        <v>14562</v>
      </c>
      <c r="P65" s="21"/>
    </row>
    <row r="66" spans="1:16" x14ac:dyDescent="0.2">
      <c r="A66" s="13" t="str">
        <f>ANUAL!A66</f>
        <v>E010398011143000</v>
      </c>
      <c r="B66" s="13" t="str">
        <f>ANUAL!B66</f>
        <v>E010</v>
      </c>
      <c r="C66" s="13" t="str">
        <f>ANUAL!F66</f>
        <v>3000</v>
      </c>
      <c r="D66" s="13" t="str">
        <f>ANUAL!C66</f>
        <v>39801</v>
      </c>
      <c r="E66" s="13" t="str">
        <f>ANUAL!E66</f>
        <v>14</v>
      </c>
      <c r="F66" s="13" t="str">
        <f t="shared" si="3"/>
        <v>RECURSOS PROPIOS</v>
      </c>
      <c r="G66" s="21">
        <f>ANUAL!G66</f>
        <v>100000</v>
      </c>
      <c r="H66" s="21">
        <f>ANUAL!I66</f>
        <v>2725752.77</v>
      </c>
      <c r="I66" s="21">
        <f>VLOOKUP($A$2:$A$80,TRIMESTRAL!$A$2:$L$69,7,FALSE)</f>
        <v>100000</v>
      </c>
      <c r="J66" s="21">
        <f>VLOOKUP($A$2:$A$80,TRIMESTRAL!$A$2:$L$69,8,FALSE)</f>
        <v>746760.13</v>
      </c>
      <c r="K66" s="21">
        <f>VLOOKUP($A$2:$A$80,TRIMESTRAL!$A$2:$L$69,9,FALSE)</f>
        <v>846760.13</v>
      </c>
      <c r="L66" s="21">
        <f>VLOOKUP($A$2:$A$80,TRIMESTRAL!$A$2:$O$69,13,FALSE)</f>
        <v>0</v>
      </c>
      <c r="M66" s="21">
        <f>VLOOKUP($A$2:$A$80,TRIMESTRAL!$A$2:$O$69,14,FALSE)</f>
        <v>0</v>
      </c>
      <c r="N66" s="21">
        <f t="shared" si="1"/>
        <v>1878992.6400000001</v>
      </c>
      <c r="O66" s="21">
        <f>VLOOKUP($A$2:$A$80,TRIMESTRAL!$A$2:$O$69,15,FALSE)</f>
        <v>846760.13</v>
      </c>
      <c r="P66" s="21"/>
    </row>
    <row r="67" spans="1:16" x14ac:dyDescent="0.2">
      <c r="A67" s="13" t="str">
        <f>ANUAL!A67</f>
        <v>S243439011144000</v>
      </c>
      <c r="B67" s="13" t="str">
        <f>ANUAL!B67</f>
        <v>S243</v>
      </c>
      <c r="C67" s="13" t="str">
        <f>ANUAL!F67</f>
        <v>4000</v>
      </c>
      <c r="D67" s="13" t="str">
        <f>ANUAL!C67</f>
        <v>43901</v>
      </c>
      <c r="E67" s="13" t="str">
        <f>ANUAL!E67</f>
        <v>14</v>
      </c>
      <c r="F67" s="13" t="str">
        <f t="shared" si="3"/>
        <v>RECURSOS PROPIOS</v>
      </c>
      <c r="G67" s="21">
        <f>ANUAL!G67</f>
        <v>210567</v>
      </c>
      <c r="H67" s="21">
        <f>ANUAL!I67</f>
        <v>668554</v>
      </c>
      <c r="I67" s="21">
        <f>VLOOKUP($A$2:$A$80,TRIMESTRAL!$A$2:$L$69,7,FALSE)</f>
        <v>457987</v>
      </c>
      <c r="J67" s="21">
        <f>VLOOKUP($A$2:$A$80,TRIMESTRAL!$A$2:$L$69,8,FALSE)</f>
        <v>-457987</v>
      </c>
      <c r="K67" s="21">
        <f>VLOOKUP($A$2:$A$80,TRIMESTRAL!$A$2:$L$69,9,FALSE)</f>
        <v>0</v>
      </c>
      <c r="L67" s="21">
        <f>VLOOKUP($A$2:$A$80,TRIMESTRAL!$A$2:$O$69,13,FALSE)</f>
        <v>0</v>
      </c>
      <c r="M67" s="21">
        <f>VLOOKUP($A$2:$A$80,TRIMESTRAL!$A$2:$O$69,14,FALSE)</f>
        <v>0</v>
      </c>
      <c r="N67" s="21">
        <f t="shared" ref="N67:N80" si="4">H67-O67</f>
        <v>668554</v>
      </c>
      <c r="O67" s="21">
        <f>VLOOKUP($A$2:$A$80,TRIMESTRAL!$A$2:$O$69,15,FALSE)</f>
        <v>0</v>
      </c>
      <c r="P67" s="21"/>
    </row>
    <row r="68" spans="1:16" x14ac:dyDescent="0.2">
      <c r="A68" s="13" t="str">
        <f>ANUAL!A68</f>
        <v>M001329031143000</v>
      </c>
      <c r="B68" s="13" t="str">
        <f>ANUAL!B68</f>
        <v>M001</v>
      </c>
      <c r="C68" s="13" t="str">
        <f>ANUAL!F68</f>
        <v>3000</v>
      </c>
      <c r="D68" s="13" t="str">
        <f>ANUAL!C68</f>
        <v>32903</v>
      </c>
      <c r="E68" s="13" t="str">
        <f>ANUAL!E68</f>
        <v>14</v>
      </c>
      <c r="F68" s="13" t="str">
        <f t="shared" ref="F68:F78" si="5">IF(E68="11","RECURSOS FISCALES","RECURSOS PROPIOS")</f>
        <v>RECURSOS PROPIOS</v>
      </c>
      <c r="G68" s="21">
        <f>ANUAL!G68</f>
        <v>43000</v>
      </c>
      <c r="H68" s="21">
        <f>ANUAL!I68</f>
        <v>43000</v>
      </c>
      <c r="I68" s="21">
        <f>VLOOKUP($A$2:$A$80,TRIMESTRAL!$A$2:$L$69,7,FALSE)</f>
        <v>15000</v>
      </c>
      <c r="J68" s="21">
        <f>VLOOKUP($A$2:$A$80,TRIMESTRAL!$A$2:$L$69,8,FALSE)</f>
        <v>-15000</v>
      </c>
      <c r="K68" s="21">
        <f>VLOOKUP($A$2:$A$80,TRIMESTRAL!$A$2:$L$69,9,FALSE)</f>
        <v>0</v>
      </c>
      <c r="L68" s="21">
        <f>VLOOKUP($A$2:$A$80,TRIMESTRAL!$A$2:$O$69,13,FALSE)</f>
        <v>0</v>
      </c>
      <c r="M68" s="21">
        <f>VLOOKUP($A$2:$A$80,TRIMESTRAL!$A$2:$O$69,14,FALSE)</f>
        <v>0</v>
      </c>
      <c r="N68" s="21">
        <f t="shared" si="4"/>
        <v>43000</v>
      </c>
      <c r="O68" s="21">
        <f>VLOOKUP($A$2:$A$80,TRIMESTRAL!$A$2:$O$69,15,FALSE)</f>
        <v>0</v>
      </c>
      <c r="P68" s="21"/>
    </row>
    <row r="69" spans="1:16" x14ac:dyDescent="0.2">
      <c r="A69" s="13" t="str">
        <f>ANUAL!A69</f>
        <v>M001331041143000</v>
      </c>
      <c r="B69" s="13" t="str">
        <f>ANUAL!B69</f>
        <v>M001</v>
      </c>
      <c r="C69" s="13" t="str">
        <f>ANUAL!F69</f>
        <v>3000</v>
      </c>
      <c r="D69" s="13" t="str">
        <f>ANUAL!C69</f>
        <v>33104</v>
      </c>
      <c r="E69" s="13" t="str">
        <f>ANUAL!E69</f>
        <v>14</v>
      </c>
      <c r="F69" s="13" t="str">
        <f t="shared" si="5"/>
        <v>RECURSOS PROPIOS</v>
      </c>
      <c r="G69" s="21">
        <f>ANUAL!G69</f>
        <v>404000</v>
      </c>
      <c r="H69" s="21">
        <f>ANUAL!I69</f>
        <v>404000</v>
      </c>
      <c r="I69" s="21">
        <f>VLOOKUP($A$2:$A$80,TRIMESTRAL!$A$2:$L$69,7,FALSE)</f>
        <v>183638</v>
      </c>
      <c r="J69" s="21">
        <f>VLOOKUP($A$2:$A$80,TRIMESTRAL!$A$2:$L$69,8,FALSE)</f>
        <v>-51143.87</v>
      </c>
      <c r="K69" s="21">
        <f>VLOOKUP($A$2:$A$80,TRIMESTRAL!$A$2:$L$69,9,FALSE)</f>
        <v>132494.13</v>
      </c>
      <c r="L69" s="21">
        <f>VLOOKUP($A$2:$A$80,TRIMESTRAL!$A$2:$O$69,13,FALSE)</f>
        <v>0</v>
      </c>
      <c r="M69" s="21">
        <f>VLOOKUP($A$2:$A$80,TRIMESTRAL!$A$2:$O$69,14,FALSE)</f>
        <v>0</v>
      </c>
      <c r="N69" s="21">
        <f t="shared" si="4"/>
        <v>271505.87</v>
      </c>
      <c r="O69" s="21">
        <f>VLOOKUP($A$2:$A$80,TRIMESTRAL!$A$2:$O$69,15,FALSE)</f>
        <v>132494.13</v>
      </c>
      <c r="P69" s="21"/>
    </row>
    <row r="70" spans="1:16" x14ac:dyDescent="0.2">
      <c r="A70" s="13" t="str">
        <f>ANUAL!A70</f>
        <v>M001333041143000</v>
      </c>
      <c r="B70" s="13" t="str">
        <f>ANUAL!B70</f>
        <v>M001</v>
      </c>
      <c r="C70" s="13" t="str">
        <f>ANUAL!F70</f>
        <v>3000</v>
      </c>
      <c r="D70" s="13" t="str">
        <f>ANUAL!C70</f>
        <v>33304</v>
      </c>
      <c r="E70" s="13" t="str">
        <f>ANUAL!E70</f>
        <v>14</v>
      </c>
      <c r="F70" s="13" t="str">
        <f t="shared" si="5"/>
        <v>RECURSOS PROPIOS</v>
      </c>
      <c r="G70" s="21">
        <f>ANUAL!G70</f>
        <v>315000</v>
      </c>
      <c r="H70" s="21">
        <f>ANUAL!I70</f>
        <v>315000</v>
      </c>
      <c r="I70" s="21">
        <f>VLOOKUP($A$2:$A$80,TRIMESTRAL!$A$2:$L$69,7,FALSE)</f>
        <v>143184</v>
      </c>
      <c r="J70" s="21">
        <f>VLOOKUP($A$2:$A$80,TRIMESTRAL!$A$2:$L$69,8,FALSE)</f>
        <v>-143184</v>
      </c>
      <c r="K70" s="21">
        <f>VLOOKUP($A$2:$A$80,TRIMESTRAL!$A$2:$L$69,9,FALSE)</f>
        <v>0</v>
      </c>
      <c r="L70" s="21">
        <f>VLOOKUP($A$2:$A$80,TRIMESTRAL!$A$2:$O$69,13,FALSE)</f>
        <v>0</v>
      </c>
      <c r="M70" s="21">
        <f>VLOOKUP($A$2:$A$80,TRIMESTRAL!$A$2:$O$69,14,FALSE)</f>
        <v>0</v>
      </c>
      <c r="N70" s="21">
        <f t="shared" si="4"/>
        <v>315000</v>
      </c>
      <c r="O70" s="21">
        <f>VLOOKUP($A$2:$A$80,TRIMESTRAL!$A$2:$O$69,15,FALSE)</f>
        <v>0</v>
      </c>
      <c r="P70" s="21"/>
    </row>
    <row r="71" spans="1:16" x14ac:dyDescent="0.2">
      <c r="A71" s="13" t="str">
        <f>ANUAL!A71</f>
        <v>M001336021143000</v>
      </c>
      <c r="B71" s="13" t="str">
        <f>ANUAL!B71</f>
        <v>M001</v>
      </c>
      <c r="C71" s="13" t="str">
        <f>ANUAL!F71</f>
        <v>3000</v>
      </c>
      <c r="D71" s="13" t="str">
        <f>ANUAL!C71</f>
        <v>33602</v>
      </c>
      <c r="E71" s="13" t="str">
        <f>ANUAL!E71</f>
        <v>14</v>
      </c>
      <c r="F71" s="13" t="str">
        <f t="shared" si="5"/>
        <v>RECURSOS PROPIOS</v>
      </c>
      <c r="G71" s="21">
        <f>ANUAL!G71</f>
        <v>2361</v>
      </c>
      <c r="H71" s="21">
        <f>ANUAL!I71</f>
        <v>511.38</v>
      </c>
      <c r="I71" s="21">
        <f>VLOOKUP($A$2:$A$80,TRIMESTRAL!$A$2:$L$69,7,FALSE)</f>
        <v>2361</v>
      </c>
      <c r="J71" s="21">
        <f>VLOOKUP($A$2:$A$80,TRIMESTRAL!$A$2:$L$69,8,FALSE)</f>
        <v>-2361</v>
      </c>
      <c r="K71" s="21">
        <f>VLOOKUP($A$2:$A$80,TRIMESTRAL!$A$2:$L$69,9,FALSE)</f>
        <v>0</v>
      </c>
      <c r="L71" s="21">
        <f>VLOOKUP($A$2:$A$80,TRIMESTRAL!$A$2:$O$69,13,FALSE)</f>
        <v>0</v>
      </c>
      <c r="M71" s="21">
        <f>VLOOKUP($A$2:$A$80,TRIMESTRAL!$A$2:$O$69,14,FALSE)</f>
        <v>0</v>
      </c>
      <c r="N71" s="21">
        <f t="shared" si="4"/>
        <v>511.38</v>
      </c>
      <c r="O71" s="21">
        <f>VLOOKUP($A$2:$A$80,TRIMESTRAL!$A$2:$O$69,15,FALSE)</f>
        <v>0</v>
      </c>
      <c r="P71" s="21"/>
    </row>
    <row r="72" spans="1:16" x14ac:dyDescent="0.2">
      <c r="A72" s="13" t="str">
        <f>ANUAL!A72</f>
        <v>M001336041143000</v>
      </c>
      <c r="B72" s="13" t="str">
        <f>ANUAL!B72</f>
        <v>M001</v>
      </c>
      <c r="C72" s="13" t="str">
        <f>ANUAL!F72</f>
        <v>3000</v>
      </c>
      <c r="D72" s="13" t="str">
        <f>ANUAL!C72</f>
        <v>33604</v>
      </c>
      <c r="E72" s="13" t="str">
        <f>ANUAL!E72</f>
        <v>14</v>
      </c>
      <c r="F72" s="13" t="str">
        <f t="shared" si="5"/>
        <v>RECURSOS PROPIOS</v>
      </c>
      <c r="G72" s="21">
        <f>ANUAL!G72</f>
        <v>20000</v>
      </c>
      <c r="H72" s="21">
        <f>ANUAL!I72</f>
        <v>20000</v>
      </c>
      <c r="I72" s="21">
        <f>VLOOKUP($A$2:$A$80,TRIMESTRAL!$A$2:$L$69,7,FALSE)</f>
        <v>20000</v>
      </c>
      <c r="J72" s="21">
        <f>VLOOKUP($A$2:$A$80,TRIMESTRAL!$A$2:$L$69,8,FALSE)</f>
        <v>-20000</v>
      </c>
      <c r="K72" s="21">
        <f>VLOOKUP($A$2:$A$80,TRIMESTRAL!$A$2:$L$69,9,FALSE)</f>
        <v>0</v>
      </c>
      <c r="L72" s="21">
        <f>VLOOKUP($A$2:$A$80,TRIMESTRAL!$A$2:$O$69,13,FALSE)</f>
        <v>0</v>
      </c>
      <c r="M72" s="21">
        <f>VLOOKUP($A$2:$A$80,TRIMESTRAL!$A$2:$O$69,14,FALSE)</f>
        <v>0</v>
      </c>
      <c r="N72" s="21">
        <f t="shared" si="4"/>
        <v>20000</v>
      </c>
      <c r="O72" s="21">
        <f>VLOOKUP($A$2:$A$80,TRIMESTRAL!$A$2:$O$69,15,FALSE)</f>
        <v>0</v>
      </c>
      <c r="P72" s="21"/>
    </row>
    <row r="73" spans="1:16" x14ac:dyDescent="0.2">
      <c r="A73" s="13" t="str">
        <f>ANUAL!A73</f>
        <v>M001352011143000</v>
      </c>
      <c r="B73" s="13" t="str">
        <f>ANUAL!B73</f>
        <v>M001</v>
      </c>
      <c r="C73" s="13" t="str">
        <f>ANUAL!F73</f>
        <v>3000</v>
      </c>
      <c r="D73" s="13" t="str">
        <f>ANUAL!C73</f>
        <v>35201</v>
      </c>
      <c r="E73" s="13" t="str">
        <f>ANUAL!E73</f>
        <v>14</v>
      </c>
      <c r="F73" s="13" t="str">
        <f t="shared" si="5"/>
        <v>RECURSOS PROPIOS</v>
      </c>
      <c r="G73" s="21">
        <f>ANUAL!G73</f>
        <v>30000</v>
      </c>
      <c r="H73" s="21">
        <f>ANUAL!I73</f>
        <v>30000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f t="shared" si="4"/>
        <v>30000</v>
      </c>
      <c r="O73" s="21">
        <v>0</v>
      </c>
      <c r="P73" s="21"/>
    </row>
    <row r="74" spans="1:16" x14ac:dyDescent="0.2">
      <c r="A74" s="13" t="str">
        <f>ANUAL!A74</f>
        <v>M001353011143000</v>
      </c>
      <c r="B74" s="13" t="str">
        <f>ANUAL!B74</f>
        <v>M001</v>
      </c>
      <c r="C74" s="13" t="str">
        <f>ANUAL!F74</f>
        <v>3000</v>
      </c>
      <c r="D74" s="13" t="str">
        <f>ANUAL!C74</f>
        <v>35301</v>
      </c>
      <c r="E74" s="13" t="str">
        <f>ANUAL!E74</f>
        <v>14</v>
      </c>
      <c r="F74" s="13" t="str">
        <f t="shared" si="5"/>
        <v>RECURSOS PROPIOS</v>
      </c>
      <c r="G74" s="21">
        <f>ANUAL!G74</f>
        <v>10000</v>
      </c>
      <c r="H74" s="21">
        <f>ANUAL!I74</f>
        <v>10000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f t="shared" si="4"/>
        <v>10000</v>
      </c>
      <c r="O74" s="21">
        <v>0</v>
      </c>
      <c r="P74" s="21"/>
    </row>
    <row r="75" spans="1:16" x14ac:dyDescent="0.2">
      <c r="A75" s="13" t="str">
        <f>ANUAL!A75</f>
        <v>M001355011143000</v>
      </c>
      <c r="B75" s="13" t="str">
        <f>ANUAL!B75</f>
        <v>M001</v>
      </c>
      <c r="C75" s="13" t="str">
        <f>ANUAL!F75</f>
        <v>3000</v>
      </c>
      <c r="D75" s="13" t="str">
        <f>ANUAL!C75</f>
        <v>35501</v>
      </c>
      <c r="E75" s="13" t="str">
        <f>ANUAL!E75</f>
        <v>14</v>
      </c>
      <c r="F75" s="13" t="str">
        <f t="shared" si="5"/>
        <v>RECURSOS PROPIOS</v>
      </c>
      <c r="G75" s="21">
        <f>ANUAL!G75</f>
        <v>60000</v>
      </c>
      <c r="H75" s="21">
        <f>ANUAL!I75</f>
        <v>60000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f t="shared" si="4"/>
        <v>60000</v>
      </c>
      <c r="O75" s="21">
        <v>0</v>
      </c>
      <c r="P75" s="21"/>
    </row>
    <row r="76" spans="1:16" x14ac:dyDescent="0.2">
      <c r="A76" s="13" t="str">
        <f>ANUAL!A76</f>
        <v>M001358011143000</v>
      </c>
      <c r="B76" s="13" t="str">
        <f>ANUAL!B76</f>
        <v>M001</v>
      </c>
      <c r="C76" s="13" t="str">
        <f>ANUAL!F76</f>
        <v>3000</v>
      </c>
      <c r="D76" s="13" t="str">
        <f>ANUAL!C76</f>
        <v>35801</v>
      </c>
      <c r="E76" s="13" t="str">
        <f>ANUAL!E76</f>
        <v>14</v>
      </c>
      <c r="F76" s="13" t="str">
        <f t="shared" si="5"/>
        <v>RECURSOS PROPIOS</v>
      </c>
      <c r="G76" s="21">
        <f>ANUAL!G76</f>
        <v>15000</v>
      </c>
      <c r="H76" s="21">
        <f>ANUAL!I76</f>
        <v>15000</v>
      </c>
      <c r="I76" s="21">
        <f>VLOOKUP($A$2:$A$80,TRIMESTRAL!$A$2:$L$69,7,FALSE)</f>
        <v>10000</v>
      </c>
      <c r="J76" s="21">
        <f>VLOOKUP($A$2:$A$80,TRIMESTRAL!$A$2:$L$69,8,FALSE)</f>
        <v>-10000</v>
      </c>
      <c r="K76" s="21">
        <f>VLOOKUP($A$2:$A$80,TRIMESTRAL!$A$2:$L$69,9,FALSE)</f>
        <v>0</v>
      </c>
      <c r="L76" s="21">
        <f>VLOOKUP($A$2:$A$80,TRIMESTRAL!$A$2:$O$69,13,FALSE)</f>
        <v>0</v>
      </c>
      <c r="M76" s="21">
        <f>VLOOKUP($A$2:$A$80,TRIMESTRAL!$A$2:$O$69,14,FALSE)</f>
        <v>0</v>
      </c>
      <c r="N76" s="21">
        <f t="shared" si="4"/>
        <v>15000</v>
      </c>
      <c r="O76" s="21">
        <f>VLOOKUP($A$2:$A$80,TRIMESTRAL!$A$2:$O$69,15,FALSE)</f>
        <v>0</v>
      </c>
      <c r="P76" s="21"/>
    </row>
    <row r="77" spans="1:16" x14ac:dyDescent="0.2">
      <c r="A77" s="13" t="str">
        <f>ANUAL!A77</f>
        <v>M001395011143000</v>
      </c>
      <c r="B77" s="13" t="str">
        <f>ANUAL!B77</f>
        <v>M001</v>
      </c>
      <c r="C77" s="13" t="str">
        <f>ANUAL!F77</f>
        <v>3000</v>
      </c>
      <c r="D77" s="13" t="str">
        <f>ANUAL!C77</f>
        <v>39501</v>
      </c>
      <c r="E77" s="13" t="str">
        <f>ANUAL!E77</f>
        <v>14</v>
      </c>
      <c r="F77" s="13" t="str">
        <f t="shared" si="5"/>
        <v>RECURSOS PROPIOS</v>
      </c>
      <c r="G77" s="21">
        <f>ANUAL!G77</f>
        <v>2000</v>
      </c>
      <c r="H77" s="21">
        <f>ANUAL!I77</f>
        <v>2000</v>
      </c>
      <c r="I77" s="21">
        <f>VLOOKUP($A$2:$A$80,TRIMESTRAL!$A$2:$L$69,7,FALSE)</f>
        <v>2000</v>
      </c>
      <c r="J77" s="21">
        <f>VLOOKUP($A$2:$A$80,TRIMESTRAL!$A$2:$L$69,8,FALSE)</f>
        <v>0</v>
      </c>
      <c r="K77" s="21">
        <f>VLOOKUP($A$2:$A$80,TRIMESTRAL!$A$2:$L$69,9,FALSE)</f>
        <v>2000</v>
      </c>
      <c r="L77" s="21">
        <f>VLOOKUP($A$2:$A$80,TRIMESTRAL!$A$2:$O$69,13,FALSE)</f>
        <v>0</v>
      </c>
      <c r="M77" s="21">
        <f>VLOOKUP($A$2:$A$80,TRIMESTRAL!$A$2:$O$69,14,FALSE)</f>
        <v>0</v>
      </c>
      <c r="N77" s="21">
        <f t="shared" si="4"/>
        <v>0</v>
      </c>
      <c r="O77" s="21">
        <f>VLOOKUP($A$2:$A$80,TRIMESTRAL!$A$2:$O$69,15,FALSE)</f>
        <v>2000</v>
      </c>
      <c r="P77" s="21"/>
    </row>
    <row r="78" spans="1:16" x14ac:dyDescent="0.2">
      <c r="A78" s="13" t="str">
        <f>ANUAL!A78</f>
        <v>M001398011143000</v>
      </c>
      <c r="B78" s="13" t="str">
        <f>ANUAL!B78</f>
        <v>M001</v>
      </c>
      <c r="C78" s="13" t="str">
        <f>ANUAL!F78</f>
        <v>3000</v>
      </c>
      <c r="D78" s="13" t="str">
        <f>ANUAL!C78</f>
        <v>39801</v>
      </c>
      <c r="E78" s="13" t="str">
        <f>ANUAL!E78</f>
        <v>14</v>
      </c>
      <c r="F78" s="13" t="str">
        <f t="shared" si="5"/>
        <v>RECURSOS PROPIOS</v>
      </c>
      <c r="G78" s="21">
        <f>ANUAL!G78</f>
        <v>1200000</v>
      </c>
      <c r="H78" s="21">
        <f>ANUAL!I78</f>
        <v>1201849.6200000001</v>
      </c>
      <c r="I78" s="21">
        <f>VLOOKUP($A$2:$A$80,TRIMESTRAL!$A$2:$L$69,7,FALSE)</f>
        <v>960000</v>
      </c>
      <c r="J78" s="21">
        <f>VLOOKUP($A$2:$A$80,TRIMESTRAL!$A$2:$L$69,8,FALSE)</f>
        <v>-119641.52</v>
      </c>
      <c r="K78" s="21">
        <f>VLOOKUP($A$2:$A$80,TRIMESTRAL!$A$2:$L$69,9,FALSE)</f>
        <v>840358.48</v>
      </c>
      <c r="L78" s="21">
        <f>VLOOKUP($A$2:$A$80,TRIMESTRAL!$A$2:$O$69,13,FALSE)</f>
        <v>0</v>
      </c>
      <c r="M78" s="21">
        <f>VLOOKUP($A$2:$A$80,TRIMESTRAL!$A$2:$O$69,14,FALSE)</f>
        <v>0</v>
      </c>
      <c r="N78" s="21">
        <f t="shared" si="4"/>
        <v>361491.14000000013</v>
      </c>
      <c r="O78" s="21">
        <f>VLOOKUP($A$2:$A$80,TRIMESTRAL!$A$2:$O$69,15,FALSE)</f>
        <v>840358.48</v>
      </c>
      <c r="P78" s="21"/>
    </row>
    <row r="79" spans="1:16" x14ac:dyDescent="0.2">
      <c r="A79" s="13" t="str">
        <f>ANUAL!A79</f>
        <v>E021441011144000</v>
      </c>
      <c r="B79" s="13" t="str">
        <f>ANUAL!B79</f>
        <v>E021</v>
      </c>
      <c r="C79" s="13" t="str">
        <f>ANUAL!F79</f>
        <v>4000</v>
      </c>
      <c r="D79" s="13" t="str">
        <f>ANUAL!C79</f>
        <v>44101</v>
      </c>
      <c r="E79" s="13" t="str">
        <f>ANUAL!E79</f>
        <v>14</v>
      </c>
      <c r="F79" s="13" t="str">
        <f t="shared" ref="F79:F80" si="6">IF(E79="11","RECURSOS FISCALES","RECURSOS PROPIOS")</f>
        <v>RECURSOS PROPIOS</v>
      </c>
      <c r="G79" s="21">
        <f>ANUAL!G79</f>
        <v>4437</v>
      </c>
      <c r="H79" s="21">
        <f>ANUAL!I79</f>
        <v>4437</v>
      </c>
      <c r="I79" s="21">
        <f>VLOOKUP($A$2:$A$80,TRIMESTRAL!$A$2:$L$69,7,FALSE)</f>
        <v>4437</v>
      </c>
      <c r="J79" s="21">
        <f>VLOOKUP($A$2:$A$80,TRIMESTRAL!$A$2:$L$69,8,FALSE)</f>
        <v>-4437</v>
      </c>
      <c r="K79" s="21">
        <f>VLOOKUP($A$2:$A$80,TRIMESTRAL!$A$2:$L$69,9,FALSE)</f>
        <v>0</v>
      </c>
      <c r="L79" s="21">
        <f>VLOOKUP($A$2:$A$80,TRIMESTRAL!$A$2:$O$69,13,FALSE)</f>
        <v>0</v>
      </c>
      <c r="M79" s="21">
        <f>VLOOKUP($A$2:$A$80,TRIMESTRAL!$A$2:$O$69,14,FALSE)</f>
        <v>0</v>
      </c>
      <c r="N79" s="21">
        <f t="shared" si="4"/>
        <v>4437</v>
      </c>
      <c r="O79" s="21">
        <f>VLOOKUP($A$2:$A$80,TRIMESTRAL!$A$2:$O$69,15,FALSE)</f>
        <v>0</v>
      </c>
      <c r="P79" s="21"/>
    </row>
    <row r="80" spans="1:16" x14ac:dyDescent="0.2">
      <c r="A80" s="13" t="str">
        <f>ANUAL!A80</f>
        <v>E021441021144000</v>
      </c>
      <c r="B80" s="13" t="str">
        <f>ANUAL!B80</f>
        <v>E021</v>
      </c>
      <c r="C80" s="13" t="str">
        <f>ANUAL!F80</f>
        <v>4000</v>
      </c>
      <c r="D80" s="13" t="str">
        <f>ANUAL!C80</f>
        <v>44102</v>
      </c>
      <c r="E80" s="13" t="str">
        <f>ANUAL!E80</f>
        <v>14</v>
      </c>
      <c r="F80" s="13" t="str">
        <f t="shared" si="6"/>
        <v>RECURSOS PROPIOS</v>
      </c>
      <c r="G80" s="21">
        <f>ANUAL!G80</f>
        <v>195000</v>
      </c>
      <c r="H80" s="21">
        <f>ANUAL!I80</f>
        <v>195000</v>
      </c>
      <c r="I80" s="21">
        <f>VLOOKUP($A$2:$A$80,TRIMESTRAL!$A$2:$L$69,7,FALSE)</f>
        <v>195000</v>
      </c>
      <c r="J80" s="21">
        <f>VLOOKUP($A$2:$A$80,TRIMESTRAL!$A$2:$L$69,8,FALSE)</f>
        <v>-195000</v>
      </c>
      <c r="K80" s="21">
        <f>VLOOKUP($A$2:$A$80,TRIMESTRAL!$A$2:$L$69,9,FALSE)</f>
        <v>0</v>
      </c>
      <c r="L80" s="21">
        <f>VLOOKUP($A$2:$A$80,TRIMESTRAL!$A$2:$O$69,13,FALSE)</f>
        <v>0</v>
      </c>
      <c r="M80" s="21">
        <f>VLOOKUP($A$2:$A$80,TRIMESTRAL!$A$2:$O$69,14,FALSE)</f>
        <v>0</v>
      </c>
      <c r="N80" s="21">
        <f t="shared" si="4"/>
        <v>195000</v>
      </c>
      <c r="O80" s="21">
        <f>VLOOKUP($A$2:$A$80,TRIMESTRAL!$A$2:$O$69,15,FALSE)</f>
        <v>0</v>
      </c>
      <c r="P80" s="21"/>
    </row>
    <row r="81" spans="16:16" x14ac:dyDescent="0.2">
      <c r="P81" s="21"/>
    </row>
    <row r="82" spans="16:16" x14ac:dyDescent="0.2">
      <c r="P82" s="21"/>
    </row>
    <row r="83" spans="16:16" x14ac:dyDescent="0.2">
      <c r="P83" s="21"/>
    </row>
    <row r="84" spans="16:16" x14ac:dyDescent="0.2">
      <c r="P84" s="21"/>
    </row>
    <row r="85" spans="16:16" x14ac:dyDescent="0.2">
      <c r="P85" s="21"/>
    </row>
    <row r="86" spans="16:16" x14ac:dyDescent="0.2">
      <c r="P86" s="21"/>
    </row>
    <row r="87" spans="16:16" x14ac:dyDescent="0.2">
      <c r="P87" s="21"/>
    </row>
    <row r="88" spans="16:16" x14ac:dyDescent="0.2">
      <c r="P88" s="21"/>
    </row>
    <row r="89" spans="16:16" x14ac:dyDescent="0.2">
      <c r="P89" s="21"/>
    </row>
    <row r="90" spans="16:16" x14ac:dyDescent="0.2">
      <c r="P90" s="21"/>
    </row>
    <row r="91" spans="16:16" x14ac:dyDescent="0.2">
      <c r="P91" s="21"/>
    </row>
    <row r="92" spans="16:16" x14ac:dyDescent="0.2">
      <c r="P92" s="21"/>
    </row>
    <row r="93" spans="16:16" x14ac:dyDescent="0.2">
      <c r="P93" s="21"/>
    </row>
    <row r="94" spans="16:16" x14ac:dyDescent="0.2">
      <c r="P94" s="21"/>
    </row>
    <row r="95" spans="16:16" x14ac:dyDescent="0.2">
      <c r="P95" s="21"/>
    </row>
    <row r="96" spans="16:16" x14ac:dyDescent="0.2">
      <c r="P96" s="21"/>
    </row>
    <row r="97" spans="16:16" x14ac:dyDescent="0.2">
      <c r="P97" s="21"/>
    </row>
    <row r="98" spans="16:16" x14ac:dyDescent="0.2">
      <c r="P98" s="21"/>
    </row>
    <row r="99" spans="16:16" x14ac:dyDescent="0.2">
      <c r="P99" s="21"/>
    </row>
    <row r="100" spans="16:16" x14ac:dyDescent="0.2">
      <c r="P100" s="21"/>
    </row>
    <row r="101" spans="16:16" x14ac:dyDescent="0.2">
      <c r="P101" s="21"/>
    </row>
    <row r="102" spans="16:16" x14ac:dyDescent="0.2">
      <c r="P102" s="21"/>
    </row>
    <row r="103" spans="16:16" x14ac:dyDescent="0.2">
      <c r="P103" s="21"/>
    </row>
    <row r="104" spans="16:16" x14ac:dyDescent="0.2">
      <c r="P104" s="21"/>
    </row>
    <row r="105" spans="16:16" x14ac:dyDescent="0.2">
      <c r="P105" s="21"/>
    </row>
    <row r="106" spans="16:16" x14ac:dyDescent="0.2">
      <c r="P106" s="21"/>
    </row>
    <row r="107" spans="16:16" x14ac:dyDescent="0.2">
      <c r="P107" s="21"/>
    </row>
    <row r="108" spans="16:16" x14ac:dyDescent="0.2">
      <c r="P108" s="21"/>
    </row>
    <row r="109" spans="16:16" x14ac:dyDescent="0.2">
      <c r="P109" s="21"/>
    </row>
    <row r="110" spans="16:16" x14ac:dyDescent="0.2">
      <c r="P110" s="21"/>
    </row>
    <row r="111" spans="16:16" x14ac:dyDescent="0.2">
      <c r="P111" s="21"/>
    </row>
    <row r="112" spans="16:16" x14ac:dyDescent="0.2">
      <c r="P112" s="21"/>
    </row>
    <row r="113" spans="16:16" x14ac:dyDescent="0.2">
      <c r="P113" s="21"/>
    </row>
    <row r="114" spans="16:16" x14ac:dyDescent="0.2">
      <c r="P114" s="21"/>
    </row>
    <row r="115" spans="16:16" x14ac:dyDescent="0.2">
      <c r="P115" s="21"/>
    </row>
    <row r="116" spans="16:16" x14ac:dyDescent="0.2">
      <c r="P116" s="21"/>
    </row>
    <row r="117" spans="16:16" x14ac:dyDescent="0.2">
      <c r="P117" s="21"/>
    </row>
    <row r="118" spans="16:16" x14ac:dyDescent="0.2">
      <c r="P118" s="21"/>
    </row>
    <row r="119" spans="16:16" x14ac:dyDescent="0.2">
      <c r="P119" s="21"/>
    </row>
    <row r="120" spans="16:16" x14ac:dyDescent="0.2">
      <c r="P120" s="21"/>
    </row>
    <row r="121" spans="16:16" x14ac:dyDescent="0.2">
      <c r="P121" s="21"/>
    </row>
    <row r="122" spans="16:16" x14ac:dyDescent="0.2">
      <c r="P122" s="21"/>
    </row>
    <row r="123" spans="16:16" x14ac:dyDescent="0.2">
      <c r="P123" s="21"/>
    </row>
    <row r="124" spans="16:16" x14ac:dyDescent="0.2">
      <c r="P124" s="21"/>
    </row>
    <row r="125" spans="16:16" x14ac:dyDescent="0.2">
      <c r="P125" s="21"/>
    </row>
    <row r="126" spans="16:16" x14ac:dyDescent="0.2">
      <c r="P126" s="21"/>
    </row>
    <row r="127" spans="16:16" x14ac:dyDescent="0.2">
      <c r="P127" s="21"/>
    </row>
    <row r="128" spans="16:16" x14ac:dyDescent="0.2">
      <c r="P128" s="21"/>
    </row>
    <row r="129" spans="16:16" x14ac:dyDescent="0.2">
      <c r="P129" s="21"/>
    </row>
    <row r="130" spans="16:16" x14ac:dyDescent="0.2">
      <c r="P130" s="21"/>
    </row>
    <row r="131" spans="16:16" x14ac:dyDescent="0.2">
      <c r="P131" s="21"/>
    </row>
    <row r="132" spans="16:16" x14ac:dyDescent="0.2">
      <c r="P132" s="21"/>
    </row>
    <row r="133" spans="16:16" x14ac:dyDescent="0.2">
      <c r="P133" s="21"/>
    </row>
    <row r="134" spans="16:16" x14ac:dyDescent="0.2">
      <c r="P134" s="21"/>
    </row>
    <row r="135" spans="16:16" x14ac:dyDescent="0.2">
      <c r="P135" s="21"/>
    </row>
    <row r="136" spans="16:16" x14ac:dyDescent="0.2">
      <c r="P136" s="21"/>
    </row>
    <row r="137" spans="16:16" x14ac:dyDescent="0.2">
      <c r="P137" s="21"/>
    </row>
    <row r="138" spans="16:16" x14ac:dyDescent="0.2">
      <c r="P138" s="21"/>
    </row>
    <row r="139" spans="16:16" x14ac:dyDescent="0.2">
      <c r="P139" s="21"/>
    </row>
    <row r="140" spans="16:16" x14ac:dyDescent="0.2">
      <c r="P140" s="21"/>
    </row>
    <row r="141" spans="16:16" x14ac:dyDescent="0.2">
      <c r="P141" s="21"/>
    </row>
    <row r="142" spans="16:16" x14ac:dyDescent="0.2">
      <c r="P142" s="21"/>
    </row>
    <row r="143" spans="16:16" x14ac:dyDescent="0.2">
      <c r="P143" s="21"/>
    </row>
    <row r="144" spans="16:16" x14ac:dyDescent="0.2">
      <c r="P144" s="21"/>
    </row>
    <row r="145" spans="16:16" x14ac:dyDescent="0.2">
      <c r="P145" s="21"/>
    </row>
    <row r="146" spans="16:16" x14ac:dyDescent="0.2">
      <c r="P146" s="21"/>
    </row>
    <row r="147" spans="16:16" x14ac:dyDescent="0.2">
      <c r="P147" s="21"/>
    </row>
    <row r="148" spans="16:16" x14ac:dyDescent="0.2">
      <c r="P148" s="21"/>
    </row>
    <row r="149" spans="16:16" x14ac:dyDescent="0.2">
      <c r="P149" s="21"/>
    </row>
    <row r="150" spans="16:16" x14ac:dyDescent="0.2">
      <c r="P150" s="21"/>
    </row>
    <row r="151" spans="16:16" x14ac:dyDescent="0.2">
      <c r="P151" s="21"/>
    </row>
    <row r="152" spans="16:16" x14ac:dyDescent="0.2">
      <c r="P152" s="21"/>
    </row>
    <row r="153" spans="16:16" x14ac:dyDescent="0.2">
      <c r="P153" s="21"/>
    </row>
    <row r="154" spans="16:16" x14ac:dyDescent="0.2">
      <c r="P154" s="21"/>
    </row>
    <row r="155" spans="16:16" x14ac:dyDescent="0.2">
      <c r="P155" s="21"/>
    </row>
    <row r="156" spans="16:16" x14ac:dyDescent="0.2">
      <c r="P156" s="21"/>
    </row>
    <row r="157" spans="16:16" x14ac:dyDescent="0.2">
      <c r="P157" s="21"/>
    </row>
    <row r="158" spans="16:16" x14ac:dyDescent="0.2">
      <c r="P158" s="21"/>
    </row>
    <row r="159" spans="16:16" x14ac:dyDescent="0.2">
      <c r="P159" s="21"/>
    </row>
    <row r="160" spans="16:16" x14ac:dyDescent="0.2">
      <c r="P160" s="21"/>
    </row>
    <row r="161" spans="9:16" x14ac:dyDescent="0.2">
      <c r="P161" s="21"/>
    </row>
    <row r="162" spans="9:16" x14ac:dyDescent="0.2">
      <c r="P162" s="21"/>
    </row>
    <row r="163" spans="9:16" x14ac:dyDescent="0.2">
      <c r="P163" s="21"/>
    </row>
    <row r="164" spans="9:16" x14ac:dyDescent="0.2">
      <c r="P164" s="21"/>
    </row>
    <row r="165" spans="9:16" x14ac:dyDescent="0.2">
      <c r="P165" s="21"/>
    </row>
    <row r="171" spans="9:16" x14ac:dyDescent="0.2">
      <c r="I171" s="21">
        <v>0</v>
      </c>
    </row>
  </sheetData>
  <autoFilter ref="A1:WVX16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INGRESOS</vt:lpstr>
      <vt:lpstr>EGRESOS</vt:lpstr>
      <vt:lpstr>HT INGRESOS</vt:lpstr>
      <vt:lpstr>ANUAL</vt:lpstr>
      <vt:lpstr>TRIMESTRAL</vt:lpstr>
      <vt:lpstr>TD</vt:lpstr>
      <vt:lpstr>HT EGRESOS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dcterms:created xsi:type="dcterms:W3CDTF">2021-03-31T17:39:11Z</dcterms:created>
  <dcterms:modified xsi:type="dcterms:W3CDTF">2021-07-20T20:47:54Z</dcterms:modified>
</cp:coreProperties>
</file>